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clarageorge/Desktop/"/>
    </mc:Choice>
  </mc:AlternateContent>
  <xr:revisionPtr revIDLastSave="0" documentId="13_ncr:1_{2EB100DB-5742-8B46-9DB6-68199F7D7F76}" xr6:coauthVersionLast="47" xr6:coauthVersionMax="47" xr10:uidLastSave="{00000000-0000-0000-0000-000000000000}"/>
  <bookViews>
    <workbookView xWindow="-5360" yWindow="-19600" windowWidth="37660" windowHeight="18500" tabRatio="892" xr2:uid="{00000000-000D-0000-FFFF-FFFF00000000}"/>
  </bookViews>
  <sheets>
    <sheet name="1. Estimate Fuel Emissions" sheetId="2" r:id="rId1"/>
    <sheet name="2. Clean Energy Cost Analysis" sheetId="5" r:id="rId2"/>
    <sheet name="3. Estimate Generator Fuel Cost" sheetId="6" r:id="rId3"/>
    <sheet name="Fuel Consumption Table" sheetId="3" r:id="rId4"/>
    <sheet name="References" sheetId="8" r:id="rId5"/>
    <sheet name="Data Validation" sheetId="7"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7" l="1"/>
  <c r="K13" i="7"/>
  <c r="L13" i="7"/>
  <c r="M13" i="7"/>
  <c r="J14" i="7"/>
  <c r="K14" i="7"/>
  <c r="L14" i="7"/>
  <c r="F12" i="3" s="1"/>
  <c r="M14" i="7"/>
  <c r="G12" i="3" s="1"/>
  <c r="J15" i="7"/>
  <c r="K15" i="7"/>
  <c r="L15" i="7"/>
  <c r="M15" i="7"/>
  <c r="J17" i="7"/>
  <c r="K17" i="7"/>
  <c r="L17" i="7"/>
  <c r="M17" i="7"/>
  <c r="G15" i="3" s="1"/>
  <c r="J18" i="7"/>
  <c r="D16" i="3" s="1"/>
  <c r="K18" i="7"/>
  <c r="E16" i="3" s="1"/>
  <c r="L18" i="7"/>
  <c r="F16" i="3" s="1"/>
  <c r="M18" i="7"/>
  <c r="G16" i="3" s="1"/>
  <c r="J19" i="7"/>
  <c r="K19" i="7"/>
  <c r="L19" i="7"/>
  <c r="M19" i="7"/>
  <c r="G17" i="3" s="1"/>
  <c r="J20" i="7"/>
  <c r="D18" i="3" s="1"/>
  <c r="K20" i="7"/>
  <c r="E18" i="3" s="1"/>
  <c r="L20" i="7"/>
  <c r="F18" i="3" s="1"/>
  <c r="M20" i="7"/>
  <c r="G18" i="3" s="1"/>
  <c r="J22" i="7"/>
  <c r="D20" i="3" s="1"/>
  <c r="K22" i="7"/>
  <c r="L22" i="7"/>
  <c r="M22" i="7"/>
  <c r="G20" i="3" s="1"/>
  <c r="J23" i="7"/>
  <c r="K23" i="7"/>
  <c r="L23" i="7"/>
  <c r="M23" i="7"/>
  <c r="J24" i="7"/>
  <c r="K24" i="7"/>
  <c r="L24" i="7"/>
  <c r="F22" i="3" s="1"/>
  <c r="M24" i="7"/>
  <c r="G22" i="3" s="1"/>
  <c r="J25" i="7"/>
  <c r="K25" i="7"/>
  <c r="L25" i="7"/>
  <c r="M25" i="7"/>
  <c r="J27" i="7"/>
  <c r="K27" i="7"/>
  <c r="L27" i="7"/>
  <c r="M27" i="7"/>
  <c r="G25" i="3" s="1"/>
  <c r="J28" i="7"/>
  <c r="K28" i="7"/>
  <c r="L28" i="7"/>
  <c r="F26" i="3" s="1"/>
  <c r="M28" i="7"/>
  <c r="G26" i="3" s="1"/>
  <c r="J29" i="7"/>
  <c r="K29" i="7"/>
  <c r="L29" i="7"/>
  <c r="M29" i="7"/>
  <c r="J30" i="7"/>
  <c r="K30" i="7"/>
  <c r="L30" i="7"/>
  <c r="F28" i="3" s="1"/>
  <c r="M30" i="7"/>
  <c r="G28" i="3" s="1"/>
  <c r="J31" i="7"/>
  <c r="K31" i="7"/>
  <c r="L31" i="7"/>
  <c r="M31" i="7"/>
  <c r="J33" i="7"/>
  <c r="K33" i="7"/>
  <c r="E31" i="3" s="1"/>
  <c r="L33" i="7"/>
  <c r="M33" i="7"/>
  <c r="J34" i="7"/>
  <c r="D32" i="3" s="1"/>
  <c r="K34" i="7"/>
  <c r="E32" i="3" s="1"/>
  <c r="L34" i="7"/>
  <c r="F32" i="3" s="1"/>
  <c r="M34" i="7"/>
  <c r="G32" i="3" s="1"/>
  <c r="J35" i="7"/>
  <c r="K35" i="7"/>
  <c r="L35" i="7"/>
  <c r="F33" i="3" s="1"/>
  <c r="M35" i="7"/>
  <c r="G33" i="3" s="1"/>
  <c r="J36" i="7"/>
  <c r="D34" i="3" s="1"/>
  <c r="K36" i="7"/>
  <c r="E34" i="3" s="1"/>
  <c r="L36" i="7"/>
  <c r="F34" i="3" s="1"/>
  <c r="M36" i="7"/>
  <c r="G34" i="3" s="1"/>
  <c r="J37" i="7"/>
  <c r="K37" i="7"/>
  <c r="L37" i="7"/>
  <c r="F35" i="3" s="1"/>
  <c r="M37" i="7"/>
  <c r="G35" i="3" s="1"/>
  <c r="K12" i="7"/>
  <c r="L12" i="7"/>
  <c r="M12" i="7"/>
  <c r="J12" i="7"/>
  <c r="D10" i="3" s="1"/>
  <c r="D33" i="3"/>
  <c r="E33" i="3"/>
  <c r="D35" i="3"/>
  <c r="E35" i="3"/>
  <c r="F31" i="3"/>
  <c r="G31" i="3"/>
  <c r="D31" i="3"/>
  <c r="D26" i="3"/>
  <c r="E26" i="3"/>
  <c r="D27" i="3"/>
  <c r="E27" i="3"/>
  <c r="F27" i="3"/>
  <c r="G27" i="3"/>
  <c r="D28" i="3"/>
  <c r="E28" i="3"/>
  <c r="D29" i="3"/>
  <c r="E29" i="3"/>
  <c r="F29" i="3"/>
  <c r="G29" i="3"/>
  <c r="E25" i="3"/>
  <c r="F25" i="3"/>
  <c r="D25" i="3"/>
  <c r="D21" i="3"/>
  <c r="E21" i="3"/>
  <c r="F21" i="3"/>
  <c r="G21" i="3"/>
  <c r="D22" i="3"/>
  <c r="E22" i="3"/>
  <c r="D23" i="3"/>
  <c r="E23" i="3"/>
  <c r="F23" i="3"/>
  <c r="G23" i="3"/>
  <c r="E20" i="3"/>
  <c r="F20" i="3"/>
  <c r="D17" i="3"/>
  <c r="E17" i="3"/>
  <c r="F17" i="3"/>
  <c r="E15" i="3"/>
  <c r="F15" i="3"/>
  <c r="D15" i="3"/>
  <c r="D11" i="3"/>
  <c r="E11" i="3"/>
  <c r="F11" i="3"/>
  <c r="G11" i="3"/>
  <c r="D12" i="3"/>
  <c r="E12" i="3"/>
  <c r="D13" i="3"/>
  <c r="E13" i="3"/>
  <c r="F13" i="3"/>
  <c r="G13" i="3"/>
  <c r="E10" i="3"/>
  <c r="F10" i="3"/>
  <c r="G10" i="3"/>
  <c r="D33" i="2"/>
  <c r="E18" i="2"/>
  <c r="D18" i="2"/>
  <c r="H38" i="5" l="1"/>
  <c r="C38" i="5"/>
  <c r="C25" i="5"/>
  <c r="H25" i="5"/>
  <c r="H12" i="5"/>
  <c r="C12" i="5"/>
  <c r="D14" i="6" l="1"/>
  <c r="D15" i="6" s="1"/>
  <c r="D13" i="7"/>
  <c r="D14" i="7"/>
  <c r="D15" i="7"/>
  <c r="D17" i="7"/>
  <c r="D18" i="7"/>
  <c r="D19" i="7"/>
  <c r="D20" i="7"/>
  <c r="D22" i="7"/>
  <c r="D23" i="7"/>
  <c r="D24" i="7"/>
  <c r="D25" i="7"/>
  <c r="D27" i="7"/>
  <c r="D28" i="7"/>
  <c r="D29" i="7"/>
  <c r="D30" i="7"/>
  <c r="D31" i="7"/>
  <c r="D33" i="7"/>
  <c r="D34" i="7"/>
  <c r="D35" i="7"/>
  <c r="D36" i="7"/>
  <c r="D37" i="7"/>
  <c r="D12" i="7"/>
  <c r="B27" i="2"/>
  <c r="D27" i="2"/>
  <c r="D30" i="2"/>
  <c r="C14" i="5" l="1"/>
  <c r="C40" i="5"/>
  <c r="H39" i="6"/>
  <c r="H40" i="6"/>
  <c r="H38" i="6"/>
  <c r="D39" i="6"/>
  <c r="D40" i="6"/>
  <c r="D38" i="6"/>
  <c r="E24" i="6"/>
  <c r="E21" i="6"/>
  <c r="C41" i="7"/>
  <c r="C21" i="6"/>
  <c r="C40" i="7"/>
  <c r="B43" i="7" s="1"/>
  <c r="F27" i="2"/>
  <c r="B30" i="2" s="1"/>
  <c r="F30" i="2" s="1"/>
  <c r="G21" i="6" l="1"/>
  <c r="C24" i="6"/>
  <c r="G24" i="6" s="1"/>
  <c r="E27" i="6" s="1"/>
  <c r="I27" i="6"/>
  <c r="D42" i="6"/>
  <c r="H42" i="6"/>
  <c r="C27" i="5"/>
  <c r="B33" i="2"/>
  <c r="F33" i="2" l="1"/>
  <c r="C41" i="2" l="1"/>
  <c r="C43" i="2" s="1"/>
  <c r="E35" i="2"/>
  <c r="C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tc={64269ECE-D387-4D5A-8BF1-1247DCE1FF0B}</author>
  </authors>
  <commentList>
    <comment ref="B2" authorId="0" shapeId="0" xr:uid="{64269ECE-D387-4D5A-8BF1-1247DCE1FF0B}">
      <text>
        <t>[Threaded comment]
Your version of Excel allows you to read this threaded comment; however, any edits to it will get removed if the file is opened in a newer version of Excel. Learn more: https://go.microsoft.com/fwlink/?linkid=870924
Comment:
    Issue to resolve on this sheet: the sum functions are going wonky when I switch the rental rates</t>
      </text>
    </comment>
  </commentList>
</comments>
</file>

<file path=xl/sharedStrings.xml><?xml version="1.0" encoding="utf-8"?>
<sst xmlns="http://schemas.openxmlformats.org/spreadsheetml/2006/main" count="337" uniqueCount="160">
  <si>
    <t>Operational Budget for Generator</t>
  </si>
  <si>
    <t>days</t>
  </si>
  <si>
    <t xml:space="preserve"> </t>
  </si>
  <si>
    <t>Litres / Hour</t>
  </si>
  <si>
    <t>Hours Used</t>
  </si>
  <si>
    <t>Cost of Fuel</t>
  </si>
  <si>
    <t>x</t>
  </si>
  <si>
    <t>=</t>
  </si>
  <si>
    <t>Tier</t>
  </si>
  <si>
    <t>1600 Amp</t>
  </si>
  <si>
    <t>1200 Amp</t>
  </si>
  <si>
    <t>1000 Amp</t>
  </si>
  <si>
    <t>800 Amp</t>
  </si>
  <si>
    <t>500 Amp</t>
  </si>
  <si>
    <t>Estimate your Production's Emissions by Using your Fuel Account</t>
  </si>
  <si>
    <t>References</t>
  </si>
  <si>
    <r>
      <rPr>
        <b/>
        <u/>
        <sz val="10"/>
        <color rgb="FF383838"/>
        <rFont val="Lato"/>
        <family val="2"/>
      </rPr>
      <t>How to use:</t>
    </r>
    <r>
      <rPr>
        <sz val="10"/>
        <color rgb="FF383838"/>
        <rFont val="Lato"/>
        <family val="2"/>
      </rPr>
      <t xml:space="preserve"> 
Please enter your production details in the highlighted cells below.</t>
    </r>
  </si>
  <si>
    <t>Step 1: Add your variables</t>
  </si>
  <si>
    <t>Enter your production and budget information</t>
  </si>
  <si>
    <t>Monthly Average Fuel Prices</t>
  </si>
  <si>
    <t>Fuel Type</t>
  </si>
  <si>
    <t>Gas</t>
  </si>
  <si>
    <t>Diesel</t>
  </si>
  <si>
    <t>US Energy Information Administration - Weekly Retail Gasoline and Diesel Prices</t>
  </si>
  <si>
    <t>Fixed Values</t>
  </si>
  <si>
    <t>Emission Factors for Gas and Diesel</t>
  </si>
  <si>
    <t>Table 4 - Emission factors for refined petroleum products (g GHG/L fuel)</t>
  </si>
  <si>
    <t>Step 2: Review your results</t>
  </si>
  <si>
    <t>Muliplied by</t>
  </si>
  <si>
    <t># of Weeks</t>
  </si>
  <si>
    <t>Equals</t>
  </si>
  <si>
    <t>Total Fuel Budget</t>
  </si>
  <si>
    <t>Divided by</t>
  </si>
  <si>
    <t>/</t>
  </si>
  <si>
    <t>Mulitplied by</t>
  </si>
  <si>
    <t>Budgeted Emissions (t CO2)</t>
  </si>
  <si>
    <t>Based on your budget, the estimated emissions from fuel spending is:</t>
  </si>
  <si>
    <t>metric tonnes CO2</t>
  </si>
  <si>
    <t>Did you know?</t>
  </si>
  <si>
    <t>You can calculate emissions equivalencies to help interpret your results. Both the Canadian and US governments provide free tools to do so.</t>
  </si>
  <si>
    <t>Greenhouse Gas Equivalency Calculators</t>
  </si>
  <si>
    <t>metric tonnes of CO2 is equivalent to:</t>
  </si>
  <si>
    <t>US Environmental Protection Agency Greenhouse Gas Equivalencies Calculator</t>
  </si>
  <si>
    <t>Generator Size</t>
  </si>
  <si>
    <t>Estimated Generator Fuel Consumption</t>
  </si>
  <si>
    <t>Size</t>
  </si>
  <si>
    <t>Type of Generator</t>
  </si>
  <si>
    <t>Idle / 15%</t>
  </si>
  <si>
    <t>Only Tiers 0-3 are available for this type of generator.</t>
  </si>
  <si>
    <t>Cost</t>
  </si>
  <si>
    <t>Rate</t>
  </si>
  <si>
    <t>Anticipated Cost</t>
  </si>
  <si>
    <t>Power Drop or Infrastructure Upgrade</t>
  </si>
  <si>
    <t>Clean Energy Rebate</t>
  </si>
  <si>
    <t>total</t>
  </si>
  <si>
    <t xml:space="preserve">Estimated Cost Savings </t>
  </si>
  <si>
    <t>Tip: Consider each of your production generators that would be replaced by the power drop or infrastructure upgrade.</t>
  </si>
  <si>
    <t>Operational Budget for Mobile Battery Power Station</t>
  </si>
  <si>
    <t>Tip: Consider each of your production generators that would be replaced by the mobile battery power station.</t>
  </si>
  <si>
    <t>Tip: Consider each of your production generators that would be replaced by the grid power tie-in.</t>
  </si>
  <si>
    <t>Option 2: Add your variables for a Mobile Battery Power Station</t>
  </si>
  <si>
    <t>Generator Tier</t>
  </si>
  <si>
    <t>Generator Information</t>
  </si>
  <si>
    <t>Select from drop-down</t>
  </si>
  <si>
    <t>Enter your anticipated hours</t>
  </si>
  <si>
    <t>Fuel Information</t>
  </si>
  <si>
    <t>Anticipated Load</t>
  </si>
  <si>
    <t>Generator Load</t>
  </si>
  <si>
    <t>Generator Info</t>
  </si>
  <si>
    <t>Concat</t>
  </si>
  <si>
    <t>Generator</t>
  </si>
  <si>
    <t>Index/Match Table</t>
  </si>
  <si>
    <t>Fuel Consumption</t>
  </si>
  <si>
    <t>Fuel Types</t>
  </si>
  <si>
    <t>Renewable Diesel</t>
  </si>
  <si>
    <t>Look up average fuel costs here</t>
  </si>
  <si>
    <t>Step 1: Add your variables to estimate fuel consumption</t>
  </si>
  <si>
    <t>Step 2: Review your estimated fuel consumption</t>
  </si>
  <si>
    <t xml:space="preserve">Estimated Cost of Fuel </t>
  </si>
  <si>
    <t>Enter your estimated values below to keep track of your total fuel consumption.</t>
  </si>
  <si>
    <t>Generator 1</t>
  </si>
  <si>
    <t>Type</t>
  </si>
  <si>
    <t>Generator 2</t>
  </si>
  <si>
    <t>Generator 3</t>
  </si>
  <si>
    <t>Generator 4</t>
  </si>
  <si>
    <t>Generator 5</t>
  </si>
  <si>
    <t>Generator 6</t>
  </si>
  <si>
    <t>Fuel</t>
  </si>
  <si>
    <t>Total</t>
  </si>
  <si>
    <t>Fuel Cost</t>
  </si>
  <si>
    <t>CAD</t>
  </si>
  <si>
    <t>Step 3: Comparing multiple generators?</t>
  </si>
  <si>
    <t>Generator Fuel Consumption Table</t>
  </si>
  <si>
    <t>Fuel Consumption Charts for 1600 Amp and 800 Amp Generators</t>
  </si>
  <si>
    <t>Currencies</t>
  </si>
  <si>
    <t>% of Budget used per fuel type</t>
  </si>
  <si>
    <t>USD</t>
  </si>
  <si>
    <t>Formula:</t>
  </si>
  <si>
    <t>Value auto-fills based on your entries</t>
  </si>
  <si>
    <t>Fuel Consumption Table</t>
  </si>
  <si>
    <t>Fuel consumption rates by Tier and Load are based on telematics, fuel logs, and manufacturere specifications</t>
  </si>
  <si>
    <t>Value auto-fills based on your entries using the Generator Fuel Consumption Table (see References)</t>
  </si>
  <si>
    <t>Cost Analysis: Clean Energy vs. Diesel Generator</t>
  </si>
  <si>
    <t>Option 1: Add your variables for a Grid Power Tie-in</t>
  </si>
  <si>
    <t>Option 3: Add your variables for a Power Drop or Infrastructure Upgrade</t>
  </si>
  <si>
    <t>daily</t>
  </si>
  <si>
    <t>weekly</t>
  </si>
  <si>
    <t>Duration of Use</t>
  </si>
  <si>
    <t>Show Length</t>
  </si>
  <si>
    <t>weeks</t>
  </si>
  <si>
    <t>Generator Rental Fees</t>
  </si>
  <si>
    <t>Generator Fuel Spend Estimate</t>
  </si>
  <si>
    <t>Tip: Use tab 3. Estimate Fuel Consumption for this amount</t>
  </si>
  <si>
    <t>Battery Rental Fees</t>
  </si>
  <si>
    <t>Usage Fees (e.g., electricity)</t>
  </si>
  <si>
    <t>Applicable Rebates (see right panel)</t>
  </si>
  <si>
    <t>Production Rental Rates</t>
  </si>
  <si>
    <t>Assuming a 50/50 split of spending on gas and diesel.</t>
  </si>
  <si>
    <t>Fuel Allowance</t>
  </si>
  <si>
    <t>Value</t>
  </si>
  <si>
    <t>Weekly Budgeted Fuel</t>
  </si>
  <si>
    <t>Tip: 15% is the lowest consumption of the generator (IDLE rate).</t>
  </si>
  <si>
    <t>If your loads are generally lower than 15% of total capacity - switching to  a smaller generator will save fuel, money, and emissions.</t>
  </si>
  <si>
    <t>See the charts below for a summary of fuel consumption by Tier for the 1600 Amp and 800 Amp generators. Fuel consumption values are based on telematic readings and manual fuel logs. They are estimates only and should not be used in place of manufacturer specifications.</t>
  </si>
  <si>
    <t>Estimated Fuel Cost</t>
  </si>
  <si>
    <t>Clara2023</t>
  </si>
  <si>
    <t>Check out the tools in the right panel!</t>
  </si>
  <si>
    <t>Updated July 2023</t>
  </si>
  <si>
    <r>
      <rPr>
        <b/>
        <u/>
        <sz val="10"/>
        <color rgb="FF000000"/>
        <rFont val="Lato"/>
        <family val="2"/>
      </rPr>
      <t>Instructions</t>
    </r>
    <r>
      <rPr>
        <sz val="10"/>
        <color rgb="FF000000"/>
        <rFont val="Lato"/>
        <family val="2"/>
      </rPr>
      <t xml:space="preserve">:
Enter your generator and fuel type information below to estimate your total fuel consumption and costs for that generator.
</t>
    </r>
    <r>
      <rPr>
        <u/>
        <sz val="10"/>
        <color rgb="FF000000"/>
        <rFont val="Lato"/>
        <family val="2"/>
      </rPr>
      <t>Size</t>
    </r>
    <r>
      <rPr>
        <sz val="10"/>
        <color rgb="FF000000"/>
        <rFont val="Lato"/>
        <family val="2"/>
      </rPr>
      <t xml:space="preserve"> is the total available output of the generator in Amps.
</t>
    </r>
    <r>
      <rPr>
        <u/>
        <sz val="10"/>
        <color rgb="FF000000"/>
        <rFont val="Lato"/>
        <family val="2"/>
      </rPr>
      <t>Tiers</t>
    </r>
    <r>
      <rPr>
        <sz val="10"/>
        <color rgb="FF000000"/>
        <rFont val="Lato"/>
        <family val="2"/>
      </rPr>
      <t xml:space="preserve"> represent the fuel efficiency rating of the engine. Tiers are from 0 to 4. You should not rent anything less than a Tier 3.</t>
    </r>
  </si>
  <si>
    <r>
      <rPr>
        <b/>
        <u/>
        <sz val="10"/>
        <color rgb="FF383838"/>
        <rFont val="Lato"/>
        <family val="2"/>
      </rPr>
      <t xml:space="preserve">Background:
</t>
    </r>
    <r>
      <rPr>
        <sz val="10"/>
        <color rgb="FF383838"/>
        <rFont val="Lato"/>
        <family val="2"/>
      </rPr>
      <t xml:space="preserve">Generators are available in multiple </t>
    </r>
    <r>
      <rPr>
        <u/>
        <sz val="10"/>
        <color rgb="FF383838"/>
        <rFont val="Lato"/>
        <family val="2"/>
      </rPr>
      <t>Sizes</t>
    </r>
    <r>
      <rPr>
        <sz val="10"/>
        <color rgb="FF383838"/>
        <rFont val="Lato"/>
        <family val="2"/>
      </rPr>
      <t xml:space="preserve"> and </t>
    </r>
    <r>
      <rPr>
        <u/>
        <sz val="10"/>
        <color rgb="FF383838"/>
        <rFont val="Lato"/>
        <family val="2"/>
      </rPr>
      <t>Tiers</t>
    </r>
    <r>
      <rPr>
        <sz val="10"/>
        <color rgb="FF383838"/>
        <rFont val="Lato"/>
        <family val="2"/>
      </rPr>
      <t xml:space="preserve">.
</t>
    </r>
    <r>
      <rPr>
        <u/>
        <sz val="10"/>
        <color rgb="FF383838"/>
        <rFont val="Lato"/>
        <family val="2"/>
      </rPr>
      <t>Size</t>
    </r>
    <r>
      <rPr>
        <sz val="10"/>
        <color rgb="FF383838"/>
        <rFont val="Lato"/>
        <family val="2"/>
      </rPr>
      <t xml:space="preserve"> is the total available output of the generator engine.
</t>
    </r>
    <r>
      <rPr>
        <u/>
        <sz val="10"/>
        <color rgb="FF383838"/>
        <rFont val="Lato"/>
        <family val="2"/>
      </rPr>
      <t>Tiers</t>
    </r>
    <r>
      <rPr>
        <sz val="10"/>
        <color rgb="FF383838"/>
        <rFont val="Lato"/>
        <family val="2"/>
      </rPr>
      <t xml:space="preserve"> represent the fuel efficiency rating of the engine. Tiers are from 0 to 4 (Best). Tier 4 is the most fuel efficient engine available in Canada. 
</t>
    </r>
    <r>
      <rPr>
        <u/>
        <sz val="10"/>
        <color rgb="FF383838"/>
        <rFont val="Lato"/>
        <family val="2"/>
      </rPr>
      <t>Load</t>
    </r>
    <r>
      <rPr>
        <sz val="10"/>
        <color rgb="FF383838"/>
        <rFont val="Lato"/>
        <family val="2"/>
      </rPr>
      <t xml:space="preserve"> is the % of total power being used - the total for what is plugged into the generator. Generators typically run/idle at a minimum load of 15%, even if the power draw is lower than 15%. 
Productions generally use less than 15% on the larger generators.
</t>
    </r>
    <r>
      <rPr>
        <b/>
        <sz val="10"/>
        <color rgb="FF383838"/>
        <rFont val="Lato"/>
        <family val="2"/>
      </rPr>
      <t>Note: The information below is for your reference only. Fuel consumption rates shown in the table are estimated and generalized based on various observation and data collection methods. They are not to be used in place of manufacturer specifications.</t>
    </r>
  </si>
  <si>
    <t>c. Clarity Films Inc., with technical support from Green Spark Group</t>
  </si>
  <si>
    <t>Enter totals only</t>
  </si>
  <si>
    <t>tree seedlings grown and sequestering CO2 for 10 years</t>
  </si>
  <si>
    <t>Rate (Daily/Weekly)</t>
  </si>
  <si>
    <r>
      <rPr>
        <u/>
        <sz val="10"/>
        <color rgb="FF000000"/>
        <rFont val="Lato"/>
        <family val="2"/>
      </rPr>
      <t xml:space="preserve">Instructions:
</t>
    </r>
    <r>
      <rPr>
        <sz val="10"/>
        <color rgb="FF000000"/>
        <rFont val="Lato"/>
        <family val="2"/>
      </rPr>
      <t>Use the highlighted cells to fill in your anticipated costs for generator operation and different types of clean power usage to complete your cost analysis. There are 3 options below that can be used to assess costs - Grid Power Tie-in , Mobile Battery Power Station, and Power Drop or Infrastructure Upgrade.</t>
    </r>
  </si>
  <si>
    <t>Estimate Generator Fuel Cost</t>
  </si>
  <si>
    <t>Values will auto-fill based on your entries</t>
  </si>
  <si>
    <t>Fuel Consumption values auto-fill based on your entries</t>
  </si>
  <si>
    <t>Cost per Gallon</t>
  </si>
  <si>
    <t>Check your local fuel stations, or visit the US Energy Information Administration for recent average fuel prices.</t>
  </si>
  <si>
    <t>Average Cost of Fuel ($/Gal)</t>
  </si>
  <si>
    <t>1 t CO2e = 113 gallons of gasoline = 98.2 gallons of diesel</t>
  </si>
  <si>
    <t>Metric tonnes CO2e per Gallon (t CO2e/Gal)</t>
  </si>
  <si>
    <t>Emissions per Gal (t CO2 / Gal)</t>
  </si>
  <si>
    <t>Total Gal of Fuel Budgeted</t>
  </si>
  <si>
    <t>Cost ($ / Gal)</t>
  </si>
  <si>
    <t>Consumption (Gal)</t>
  </si>
  <si>
    <t>Gal / Hour</t>
  </si>
  <si>
    <t>Fuel Consumption (Gallons/hour) by Load</t>
  </si>
  <si>
    <t>Gallons / Hour (converted from Litres)</t>
  </si>
  <si>
    <t>gallons</t>
  </si>
  <si>
    <t>Fuel consumption rates by Tier and Load are based on telematics, fuel logs, and manufacturer specifications</t>
  </si>
  <si>
    <t>miles driven by an average gas-powered passenger vehicle</t>
  </si>
  <si>
    <t>Gallons / Hour</t>
  </si>
  <si>
    <t>Estimated Emissions (t CO2e)</t>
  </si>
  <si>
    <t>Operational Budget for Grid Power Access</t>
  </si>
  <si>
    <t>Grid Power Access Fee</t>
  </si>
  <si>
    <t>1200 Amps</t>
  </si>
  <si>
    <t>Total Cost</t>
  </si>
  <si>
    <t>On productions, generators are commonly categorized based on their Amperage output. The table below shows fuel consumption by generator size, tier, and load. Values are rounded to the nearest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</si>
</sst>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Red]\-&quot;$&quot;#,##0"/>
    <numFmt numFmtId="165" formatCode="_-&quot;$&quot;* #,##0.00_-;\-&quot;$&quot;* #,##0.00_-;_-&quot;$&quot;* &quot;-&quot;??_-;_-@_-"/>
    <numFmt numFmtId="166" formatCode="_-* #,##0.00_-;\-* #,##0.00_-;_-* &quot;-&quot;??_-;_-@_-"/>
    <numFmt numFmtId="167" formatCode="&quot;$&quot;#,##0.00"/>
    <numFmt numFmtId="168" formatCode="0.0000"/>
    <numFmt numFmtId="169" formatCode="_-* #,##0_-;\-* #,##0_-;_-* &quot;-&quot;??_-;_-@_-"/>
    <numFmt numFmtId="170" formatCode="_-* #,##0.0000_-;\-* #,##0.0000_-;_-* &quot;-&quot;??_-;_-@_-"/>
    <numFmt numFmtId="171" formatCode="0.0"/>
  </numFmts>
  <fonts count="35" x14ac:knownFonts="1">
    <font>
      <sz val="10"/>
      <color rgb="FF000000"/>
      <name val="Arial"/>
      <scheme val="minor"/>
    </font>
    <font>
      <sz val="10"/>
      <color rgb="FF000000"/>
      <name val="Arial"/>
      <scheme val="minor"/>
    </font>
    <font>
      <u/>
      <sz val="10"/>
      <color theme="10"/>
      <name val="Arial"/>
      <scheme val="minor"/>
    </font>
    <font>
      <sz val="10"/>
      <color rgb="FF000000"/>
      <name val="Lato"/>
      <family val="2"/>
    </font>
    <font>
      <b/>
      <sz val="16"/>
      <color theme="0"/>
      <name val="Pt sans"/>
      <family val="2"/>
    </font>
    <font>
      <b/>
      <sz val="14"/>
      <color theme="0"/>
      <name val="Lato"/>
      <family val="2"/>
    </font>
    <font>
      <sz val="10"/>
      <color rgb="FF383838"/>
      <name val="Lato"/>
      <family val="2"/>
    </font>
    <font>
      <b/>
      <u/>
      <sz val="10"/>
      <color rgb="FF383838"/>
      <name val="Lato"/>
      <family val="2"/>
    </font>
    <font>
      <b/>
      <sz val="12"/>
      <color rgb="FF383838"/>
      <name val="Lato"/>
      <family val="2"/>
    </font>
    <font>
      <b/>
      <sz val="10"/>
      <color rgb="FF383838"/>
      <name val="Lato"/>
      <family val="2"/>
    </font>
    <font>
      <i/>
      <sz val="10"/>
      <color rgb="FF383838"/>
      <name val="Lato"/>
      <family val="2"/>
    </font>
    <font>
      <b/>
      <sz val="10"/>
      <color rgb="FF000000"/>
      <name val="Lato"/>
      <family val="2"/>
    </font>
    <font>
      <u/>
      <sz val="10"/>
      <color theme="10"/>
      <name val="Arial"/>
      <family val="2"/>
      <scheme val="minor"/>
    </font>
    <font>
      <b/>
      <sz val="12"/>
      <color theme="0"/>
      <name val="Lato"/>
      <family val="2"/>
    </font>
    <font>
      <u/>
      <sz val="10"/>
      <color theme="10"/>
      <name val="Lato"/>
      <family val="2"/>
    </font>
    <font>
      <sz val="10"/>
      <color rgb="FF000000"/>
      <name val="Arial"/>
      <family val="2"/>
      <scheme val="minor"/>
    </font>
    <font>
      <i/>
      <sz val="10"/>
      <color rgb="FF000000"/>
      <name val="Arial"/>
      <family val="2"/>
      <scheme val="minor"/>
    </font>
    <font>
      <b/>
      <sz val="10"/>
      <color rgb="FF000000"/>
      <name val="Arial"/>
      <family val="2"/>
      <scheme val="minor"/>
    </font>
    <font>
      <sz val="10"/>
      <color theme="1"/>
      <name val="Lato"/>
      <family val="2"/>
    </font>
    <font>
      <b/>
      <sz val="10"/>
      <color theme="1"/>
      <name val="Lato"/>
      <family val="2"/>
    </font>
    <font>
      <b/>
      <u/>
      <sz val="10"/>
      <color theme="1"/>
      <name val="Lato"/>
      <family val="2"/>
    </font>
    <font>
      <i/>
      <sz val="10"/>
      <color theme="1"/>
      <name val="Lato"/>
      <family val="2"/>
    </font>
    <font>
      <i/>
      <sz val="10"/>
      <color rgb="FF000000"/>
      <name val="Lato"/>
      <family val="2"/>
    </font>
    <font>
      <b/>
      <sz val="11"/>
      <color rgb="FF000000"/>
      <name val="Lato"/>
      <family val="2"/>
    </font>
    <font>
      <u/>
      <sz val="10"/>
      <color rgb="FF383838"/>
      <name val="Lato"/>
      <family val="2"/>
    </font>
    <font>
      <b/>
      <sz val="11"/>
      <color theme="0"/>
      <name val="Lato"/>
      <family val="2"/>
    </font>
    <font>
      <b/>
      <sz val="16"/>
      <color theme="0"/>
      <name val="Lato"/>
      <family val="2"/>
    </font>
    <font>
      <sz val="8"/>
      <name val="Arial"/>
      <family val="2"/>
      <scheme val="minor"/>
    </font>
    <font>
      <u/>
      <sz val="10"/>
      <color rgb="FF000000"/>
      <name val="Lato"/>
      <family val="2"/>
    </font>
    <font>
      <b/>
      <u/>
      <sz val="10"/>
      <color rgb="FF000000"/>
      <name val="Lato"/>
      <family val="2"/>
    </font>
    <font>
      <sz val="10"/>
      <name val="Arial"/>
      <family val="2"/>
      <scheme val="minor"/>
    </font>
    <font>
      <i/>
      <u/>
      <sz val="10"/>
      <color theme="10"/>
      <name val="Arial"/>
      <family val="2"/>
      <scheme val="minor"/>
    </font>
    <font>
      <b/>
      <sz val="11"/>
      <color rgb="FF383838"/>
      <name val="Lato"/>
      <family val="2"/>
    </font>
    <font>
      <sz val="11"/>
      <color theme="0"/>
      <name val="Lato"/>
      <family val="2"/>
    </font>
    <font>
      <b/>
      <i/>
      <sz val="10"/>
      <color rgb="FF000000"/>
      <name val="Lato"/>
      <family val="2"/>
    </font>
  </fonts>
  <fills count="10">
    <fill>
      <patternFill patternType="none"/>
    </fill>
    <fill>
      <patternFill patternType="gray125"/>
    </fill>
    <fill>
      <patternFill patternType="solid">
        <fgColor theme="2" tint="-0.14999847407452621"/>
        <bgColor indexed="64"/>
      </patternFill>
    </fill>
    <fill>
      <patternFill patternType="solid">
        <fgColor rgb="FF58595B"/>
        <bgColor indexed="64"/>
      </patternFill>
    </fill>
    <fill>
      <patternFill patternType="solid">
        <fgColor rgb="FF8DC63F"/>
        <bgColor indexed="64"/>
      </patternFill>
    </fill>
    <fill>
      <patternFill patternType="solid">
        <fgColor theme="6" tint="0.79998168889431442"/>
        <bgColor indexed="64"/>
      </patternFill>
    </fill>
    <fill>
      <patternFill patternType="solid">
        <fgColor rgb="FFB5D5F9"/>
        <bgColor indexed="64"/>
      </patternFill>
    </fill>
    <fill>
      <patternFill patternType="solid">
        <fgColor rgb="FFD3B5E9"/>
        <bgColor indexed="64"/>
      </patternFill>
    </fill>
    <fill>
      <patternFill patternType="solid">
        <fgColor rgb="FF0E56A2"/>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62">
    <xf numFmtId="0" fontId="0" fillId="0" borderId="0" xfId="0"/>
    <xf numFmtId="0" fontId="3" fillId="2" borderId="0" xfId="0" applyFont="1" applyFill="1"/>
    <xf numFmtId="0" fontId="3" fillId="0" borderId="0" xfId="0" applyFont="1"/>
    <xf numFmtId="0" fontId="8" fillId="4" borderId="0" xfId="0" applyFont="1" applyFill="1"/>
    <xf numFmtId="0" fontId="3" fillId="4" borderId="0" xfId="0" applyFont="1" applyFill="1"/>
    <xf numFmtId="0" fontId="9" fillId="0" borderId="0" xfId="0" applyFont="1"/>
    <xf numFmtId="0" fontId="6" fillId="0" borderId="0" xfId="0" applyFont="1"/>
    <xf numFmtId="0" fontId="11" fillId="0" borderId="0" xfId="0" applyFont="1"/>
    <xf numFmtId="168" fontId="3" fillId="0" borderId="0" xfId="0" applyNumberFormat="1" applyFont="1"/>
    <xf numFmtId="0" fontId="2" fillId="0" borderId="0" xfId="4"/>
    <xf numFmtId="0" fontId="6" fillId="4" borderId="0" xfId="0" applyFont="1" applyFill="1"/>
    <xf numFmtId="0" fontId="9" fillId="4" borderId="0" xfId="0" applyFont="1" applyFill="1"/>
    <xf numFmtId="0" fontId="6" fillId="0" borderId="0" xfId="0" applyFont="1" applyAlignment="1">
      <alignment horizontal="center"/>
    </xf>
    <xf numFmtId="169" fontId="6" fillId="0" borderId="0" xfId="1" applyNumberFormat="1" applyFont="1" applyFill="1"/>
    <xf numFmtId="170" fontId="6" fillId="0" borderId="0" xfId="1" applyNumberFormat="1" applyFont="1" applyFill="1"/>
    <xf numFmtId="166" fontId="9" fillId="0" borderId="0" xfId="1" applyFont="1" applyFill="1"/>
    <xf numFmtId="169" fontId="13" fillId="8" borderId="0" xfId="1" applyNumberFormat="1" applyFont="1" applyFill="1"/>
    <xf numFmtId="0" fontId="13" fillId="8" borderId="0" xfId="0" applyFont="1" applyFill="1" applyAlignment="1">
      <alignment horizontal="center"/>
    </xf>
    <xf numFmtId="170" fontId="13" fillId="8" borderId="0" xfId="1" applyNumberFormat="1" applyFont="1" applyFill="1"/>
    <xf numFmtId="166" fontId="13" fillId="8" borderId="0" xfId="0" applyNumberFormat="1" applyFont="1" applyFill="1" applyAlignment="1">
      <alignment horizontal="center"/>
    </xf>
    <xf numFmtId="166" fontId="13" fillId="8" borderId="0" xfId="1" applyFont="1" applyFill="1"/>
    <xf numFmtId="0" fontId="14" fillId="0" borderId="0" xfId="4" applyFont="1"/>
    <xf numFmtId="0" fontId="15" fillId="0" borderId="0" xfId="0" applyFont="1"/>
    <xf numFmtId="0" fontId="17" fillId="0" borderId="0" xfId="0" applyFont="1"/>
    <xf numFmtId="0" fontId="18" fillId="0" borderId="0" xfId="0" applyFont="1" applyAlignment="1">
      <alignment horizontal="center"/>
    </xf>
    <xf numFmtId="0" fontId="19" fillId="0" borderId="0" xfId="0" applyFont="1"/>
    <xf numFmtId="0" fontId="18" fillId="0" borderId="0" xfId="0" applyFont="1"/>
    <xf numFmtId="1" fontId="18" fillId="0" borderId="0" xfId="0" applyNumberFormat="1" applyFont="1" applyAlignment="1">
      <alignment horizontal="right"/>
    </xf>
    <xf numFmtId="0" fontId="18" fillId="0" borderId="0" xfId="0" applyFont="1" applyAlignment="1">
      <alignment horizontal="right"/>
    </xf>
    <xf numFmtId="0" fontId="4" fillId="3" borderId="0" xfId="0" applyFont="1" applyFill="1"/>
    <xf numFmtId="9" fontId="3" fillId="0" borderId="0" xfId="0" applyNumberFormat="1" applyFont="1"/>
    <xf numFmtId="0" fontId="3" fillId="9" borderId="0" xfId="0" applyFont="1" applyFill="1"/>
    <xf numFmtId="0" fontId="22" fillId="0" borderId="0" xfId="0" applyFont="1"/>
    <xf numFmtId="0" fontId="11" fillId="0" borderId="0" xfId="0" applyFont="1" applyAlignment="1">
      <alignment horizontal="center"/>
    </xf>
    <xf numFmtId="9" fontId="11" fillId="0" borderId="0" xfId="0" applyNumberFormat="1" applyFont="1" applyAlignment="1">
      <alignment horizontal="right"/>
    </xf>
    <xf numFmtId="0" fontId="19" fillId="0" borderId="7" xfId="0" applyFont="1" applyBorder="1"/>
    <xf numFmtId="9" fontId="11" fillId="0" borderId="8" xfId="0" applyNumberFormat="1" applyFont="1" applyBorder="1" applyAlignment="1">
      <alignment horizontal="right"/>
    </xf>
    <xf numFmtId="0" fontId="19" fillId="0" borderId="6" xfId="0" applyFont="1" applyBorder="1" applyAlignment="1">
      <alignment horizontal="center"/>
    </xf>
    <xf numFmtId="0" fontId="18" fillId="0" borderId="6" xfId="0" applyFont="1" applyBorder="1" applyAlignment="1">
      <alignment horizontal="center"/>
    </xf>
    <xf numFmtId="0" fontId="18" fillId="0" borderId="8" xfId="0" applyFont="1" applyBorder="1" applyAlignment="1">
      <alignment horizontal="center"/>
    </xf>
    <xf numFmtId="0" fontId="18" fillId="0" borderId="11" xfId="0" applyFont="1" applyBorder="1" applyAlignment="1">
      <alignment horizontal="center"/>
    </xf>
    <xf numFmtId="0" fontId="25" fillId="3" borderId="1" xfId="0" applyFont="1" applyFill="1" applyBorder="1"/>
    <xf numFmtId="0" fontId="25" fillId="3" borderId="10" xfId="0" applyFont="1" applyFill="1" applyBorder="1"/>
    <xf numFmtId="0" fontId="25" fillId="3" borderId="4" xfId="0" applyFont="1" applyFill="1" applyBorder="1"/>
    <xf numFmtId="0" fontId="25" fillId="3" borderId="2" xfId="0" applyFont="1" applyFill="1" applyBorder="1"/>
    <xf numFmtId="0" fontId="26" fillId="3" borderId="0" xfId="0" applyFont="1" applyFill="1"/>
    <xf numFmtId="165" fontId="11" fillId="0" borderId="0" xfId="0" applyNumberFormat="1" applyFont="1"/>
    <xf numFmtId="0" fontId="13" fillId="8" borderId="0" xfId="0" applyFont="1" applyFill="1"/>
    <xf numFmtId="165" fontId="13" fillId="8" borderId="0" xfId="0" applyNumberFormat="1" applyFont="1" applyFill="1"/>
    <xf numFmtId="0" fontId="0" fillId="3" borderId="0" xfId="0" applyFill="1"/>
    <xf numFmtId="0" fontId="0" fillId="4" borderId="0" xfId="0" applyFill="1"/>
    <xf numFmtId="0" fontId="11" fillId="0" borderId="0" xfId="0" applyFont="1" applyAlignment="1">
      <alignment horizontal="right"/>
    </xf>
    <xf numFmtId="0" fontId="3" fillId="0" borderId="0" xfId="0" applyFont="1" applyAlignment="1">
      <alignment horizontal="right"/>
    </xf>
    <xf numFmtId="9" fontId="3" fillId="0" borderId="0" xfId="0" applyNumberFormat="1" applyFont="1" applyAlignment="1">
      <alignment horizontal="right"/>
    </xf>
    <xf numFmtId="165" fontId="11" fillId="6" borderId="0" xfId="2" applyFont="1" applyFill="1"/>
    <xf numFmtId="0" fontId="21" fillId="0" borderId="0" xfId="0" applyFont="1" applyAlignment="1">
      <alignment horizontal="right"/>
    </xf>
    <xf numFmtId="0" fontId="21" fillId="0" borderId="0" xfId="0" applyFont="1" applyAlignment="1">
      <alignment horizontal="center"/>
    </xf>
    <xf numFmtId="0" fontId="21" fillId="0" borderId="0" xfId="0" quotePrefix="1" applyFont="1" applyAlignment="1">
      <alignment horizontal="center"/>
    </xf>
    <xf numFmtId="167" fontId="21" fillId="0" borderId="0" xfId="0" applyNumberFormat="1" applyFont="1" applyAlignment="1">
      <alignment horizontal="right"/>
    </xf>
    <xf numFmtId="0" fontId="3" fillId="0" borderId="0" xfId="0" applyFont="1" applyAlignment="1">
      <alignment horizontal="center" vertical="center"/>
    </xf>
    <xf numFmtId="0" fontId="3" fillId="6" borderId="0" xfId="0" applyFont="1" applyFill="1" applyAlignment="1">
      <alignment horizontal="center" vertical="center"/>
    </xf>
    <xf numFmtId="0" fontId="3" fillId="0" borderId="0" xfId="0" quotePrefix="1" applyFont="1" applyAlignment="1">
      <alignment horizontal="center" vertical="center"/>
    </xf>
    <xf numFmtId="165" fontId="3" fillId="6" borderId="0" xfId="2" applyFont="1" applyFill="1" applyAlignment="1">
      <alignment horizontal="center" vertical="center"/>
    </xf>
    <xf numFmtId="165" fontId="3" fillId="7" borderId="0" xfId="2" applyFont="1" applyFill="1" applyAlignment="1">
      <alignment horizontal="center" vertical="center"/>
    </xf>
    <xf numFmtId="0" fontId="16" fillId="0" borderId="0" xfId="0" applyFont="1"/>
    <xf numFmtId="0" fontId="5" fillId="3" borderId="0" xfId="0" applyFont="1" applyFill="1" applyAlignment="1">
      <alignment horizontal="center"/>
    </xf>
    <xf numFmtId="164" fontId="6" fillId="6" borderId="0" xfId="0" applyNumberFormat="1" applyFont="1" applyFill="1" applyAlignment="1">
      <alignment horizontal="center"/>
    </xf>
    <xf numFmtId="166" fontId="6" fillId="5" borderId="0" xfId="1" applyFont="1" applyFill="1" applyAlignment="1">
      <alignment horizontal="center"/>
    </xf>
    <xf numFmtId="169" fontId="6" fillId="6" borderId="0" xfId="1" applyNumberFormat="1" applyFont="1" applyFill="1" applyAlignment="1">
      <alignment horizontal="center"/>
    </xf>
    <xf numFmtId="0" fontId="9" fillId="0" borderId="0" xfId="0" applyFont="1" applyAlignment="1">
      <alignment horizontal="center"/>
    </xf>
    <xf numFmtId="170" fontId="6" fillId="7" borderId="0" xfId="1" applyNumberFormat="1" applyFont="1" applyFill="1" applyAlignment="1">
      <alignment horizontal="center"/>
    </xf>
    <xf numFmtId="166" fontId="9" fillId="7" borderId="0" xfId="1" applyFont="1" applyFill="1" applyAlignment="1">
      <alignment horizontal="center"/>
    </xf>
    <xf numFmtId="165" fontId="6" fillId="6" borderId="0" xfId="2" applyFont="1" applyFill="1" applyAlignment="1">
      <alignment horizontal="center"/>
    </xf>
    <xf numFmtId="0" fontId="30" fillId="0" borderId="0" xfId="0" applyFont="1"/>
    <xf numFmtId="0" fontId="3" fillId="0" borderId="0" xfId="0" applyFont="1" applyAlignment="1">
      <alignment vertical="top" wrapText="1"/>
    </xf>
    <xf numFmtId="0" fontId="11" fillId="9" borderId="0" xfId="0" applyFont="1" applyFill="1"/>
    <xf numFmtId="0" fontId="12" fillId="0" borderId="0" xfId="4" quotePrefix="1" applyFont="1"/>
    <xf numFmtId="0" fontId="30" fillId="9" borderId="0" xfId="0" applyFont="1" applyFill="1"/>
    <xf numFmtId="165" fontId="3" fillId="9" borderId="0" xfId="2" applyFont="1" applyFill="1"/>
    <xf numFmtId="0" fontId="3" fillId="9" borderId="0" xfId="0" applyFont="1" applyFill="1" applyAlignment="1">
      <alignment horizontal="center"/>
    </xf>
    <xf numFmtId="1" fontId="3" fillId="0" borderId="0" xfId="0" applyNumberFormat="1" applyFont="1"/>
    <xf numFmtId="0" fontId="31" fillId="0" borderId="0" xfId="4" applyFont="1"/>
    <xf numFmtId="0" fontId="13" fillId="8" borderId="0" xfId="0" applyFont="1" applyFill="1" applyAlignment="1">
      <alignment vertical="center"/>
    </xf>
    <xf numFmtId="165" fontId="13" fillId="8" borderId="0" xfId="0" applyNumberFormat="1" applyFont="1" applyFill="1" applyAlignment="1">
      <alignment vertical="center"/>
    </xf>
    <xf numFmtId="0" fontId="9" fillId="0" borderId="0" xfId="0" applyFont="1" applyAlignment="1">
      <alignment horizontal="left"/>
    </xf>
    <xf numFmtId="168" fontId="6" fillId="0" borderId="0" xfId="0" applyNumberFormat="1" applyFont="1"/>
    <xf numFmtId="0" fontId="10" fillId="0" borderId="0" xfId="0" applyFont="1" applyAlignment="1">
      <alignment horizontal="left"/>
    </xf>
    <xf numFmtId="171" fontId="6" fillId="5" borderId="0" xfId="0" applyNumberFormat="1" applyFont="1" applyFill="1" applyAlignment="1">
      <alignment horizontal="center"/>
    </xf>
    <xf numFmtId="169" fontId="32" fillId="0" borderId="0" xfId="1" applyNumberFormat="1" applyFont="1"/>
    <xf numFmtId="0" fontId="32" fillId="0" borderId="0" xfId="0" applyFont="1"/>
    <xf numFmtId="0" fontId="23" fillId="0" borderId="0" xfId="0" applyFont="1"/>
    <xf numFmtId="0" fontId="33" fillId="8" borderId="0" xfId="0" applyFont="1" applyFill="1"/>
    <xf numFmtId="169" fontId="25" fillId="8" borderId="0" xfId="1" applyNumberFormat="1" applyFont="1" applyFill="1"/>
    <xf numFmtId="0" fontId="25" fillId="8" borderId="0" xfId="0" applyFont="1" applyFill="1"/>
    <xf numFmtId="169" fontId="32" fillId="7" borderId="0" xfId="1" applyNumberFormat="1" applyFont="1" applyFill="1"/>
    <xf numFmtId="0" fontId="6" fillId="8" borderId="0" xfId="0" applyFont="1" applyFill="1"/>
    <xf numFmtId="9" fontId="3" fillId="0" borderId="0" xfId="3" applyFont="1" applyFill="1" applyAlignment="1">
      <alignment horizontal="right"/>
    </xf>
    <xf numFmtId="165" fontId="18" fillId="0" borderId="0" xfId="2" applyFont="1" applyFill="1" applyBorder="1"/>
    <xf numFmtId="0" fontId="3" fillId="0" borderId="0" xfId="0" applyFont="1" applyAlignment="1">
      <alignment vertical="center" wrapText="1"/>
    </xf>
    <xf numFmtId="0" fontId="11" fillId="6" borderId="0" xfId="0" applyFont="1" applyFill="1"/>
    <xf numFmtId="0" fontId="34" fillId="0" borderId="0" xfId="0" applyFont="1"/>
    <xf numFmtId="0" fontId="11" fillId="9" borderId="0" xfId="0" applyFont="1" applyFill="1" applyAlignment="1">
      <alignment horizontal="center"/>
    </xf>
    <xf numFmtId="9" fontId="3" fillId="0" borderId="0" xfId="3" applyFont="1" applyFill="1" applyAlignment="1">
      <alignment horizontal="center"/>
    </xf>
    <xf numFmtId="0" fontId="18" fillId="6" borderId="0" xfId="0" applyFont="1" applyFill="1" applyAlignment="1">
      <alignment horizontal="center"/>
    </xf>
    <xf numFmtId="0" fontId="3" fillId="0" borderId="0" xfId="0" applyFont="1" applyAlignment="1">
      <alignment horizontal="center"/>
    </xf>
    <xf numFmtId="0" fontId="18" fillId="7" borderId="0" xfId="0" applyFont="1" applyFill="1" applyAlignment="1">
      <alignment horizontal="center"/>
    </xf>
    <xf numFmtId="165" fontId="18" fillId="6" borderId="0" xfId="2" applyFont="1" applyFill="1" applyBorder="1" applyAlignment="1">
      <alignment horizontal="center"/>
    </xf>
    <xf numFmtId="165" fontId="3" fillId="0" borderId="0" xfId="2" applyFont="1" applyFill="1" applyBorder="1" applyAlignment="1">
      <alignment horizontal="center"/>
    </xf>
    <xf numFmtId="165" fontId="18" fillId="7" borderId="0" xfId="2" applyFont="1" applyFill="1" applyBorder="1" applyAlignment="1">
      <alignment horizontal="center"/>
    </xf>
    <xf numFmtId="0" fontId="3" fillId="0" borderId="3" xfId="0" applyFont="1" applyBorder="1"/>
    <xf numFmtId="0" fontId="3" fillId="9" borderId="3" xfId="0" applyFont="1" applyFill="1" applyBorder="1" applyAlignment="1">
      <alignment horizontal="center"/>
    </xf>
    <xf numFmtId="9" fontId="3" fillId="9" borderId="3" xfId="3" applyFont="1" applyFill="1" applyBorder="1" applyAlignment="1">
      <alignment horizontal="center"/>
    </xf>
    <xf numFmtId="165" fontId="3" fillId="9" borderId="3" xfId="2" applyFont="1" applyFill="1" applyBorder="1" applyAlignment="1">
      <alignment horizontal="center"/>
    </xf>
    <xf numFmtId="0" fontId="20" fillId="0" borderId="5" xfId="0" applyFont="1" applyBorder="1"/>
    <xf numFmtId="0" fontId="20" fillId="0" borderId="12" xfId="0" applyFont="1" applyBorder="1"/>
    <xf numFmtId="0" fontId="20" fillId="0" borderId="6" xfId="0" applyFont="1" applyBorder="1"/>
    <xf numFmtId="0" fontId="15" fillId="0" borderId="3" xfId="0" applyFont="1" applyBorder="1"/>
    <xf numFmtId="0" fontId="18" fillId="9" borderId="3" xfId="0" applyFont="1" applyFill="1" applyBorder="1" applyAlignment="1">
      <alignment horizontal="center" vertical="center"/>
    </xf>
    <xf numFmtId="0" fontId="18" fillId="0" borderId="3" xfId="0" applyFont="1" applyBorder="1"/>
    <xf numFmtId="165" fontId="3" fillId="9" borderId="3" xfId="2" applyFont="1" applyFill="1" applyBorder="1" applyAlignment="1">
      <alignment horizontal="center" vertical="center"/>
    </xf>
    <xf numFmtId="0" fontId="0" fillId="0" borderId="3" xfId="0" applyBorder="1"/>
    <xf numFmtId="17" fontId="3" fillId="0" borderId="0" xfId="0" applyNumberFormat="1" applyFont="1"/>
    <xf numFmtId="0" fontId="3" fillId="0" borderId="0" xfId="0" applyFont="1" applyAlignment="1">
      <alignment horizontal="left" vertical="top" wrapText="1"/>
    </xf>
    <xf numFmtId="0" fontId="10" fillId="0" borderId="0" xfId="0" applyFont="1"/>
    <xf numFmtId="165" fontId="6" fillId="9" borderId="3" xfId="2" applyFont="1" applyFill="1" applyBorder="1"/>
    <xf numFmtId="0" fontId="9" fillId="2" borderId="3" xfId="0" applyFont="1" applyFill="1" applyBorder="1"/>
    <xf numFmtId="0" fontId="6" fillId="0" borderId="3" xfId="0" applyFont="1" applyBorder="1"/>
    <xf numFmtId="168" fontId="6" fillId="0" borderId="3" xfId="0" applyNumberFormat="1" applyFont="1" applyBorder="1"/>
    <xf numFmtId="0" fontId="11" fillId="0" borderId="3" xfId="0" applyFont="1" applyBorder="1"/>
    <xf numFmtId="0" fontId="3" fillId="9" borderId="3" xfId="0" applyFont="1" applyFill="1" applyBorder="1"/>
    <xf numFmtId="0" fontId="9" fillId="0" borderId="13" xfId="0" applyFont="1" applyBorder="1"/>
    <xf numFmtId="165" fontId="6" fillId="9" borderId="13" xfId="2" applyFont="1" applyFill="1" applyBorder="1"/>
    <xf numFmtId="165" fontId="6" fillId="5" borderId="0" xfId="2" applyFont="1" applyFill="1" applyAlignment="1">
      <alignment horizontal="center"/>
    </xf>
    <xf numFmtId="169" fontId="3" fillId="9" borderId="0" xfId="1" applyNumberFormat="1" applyFont="1" applyFill="1"/>
    <xf numFmtId="2" fontId="3" fillId="0" borderId="0" xfId="0" applyNumberFormat="1" applyFont="1"/>
    <xf numFmtId="1" fontId="11" fillId="6" borderId="0" xfId="0" applyNumberFormat="1" applyFont="1" applyFill="1"/>
    <xf numFmtId="2" fontId="3" fillId="6" borderId="0" xfId="0" applyNumberFormat="1" applyFont="1" applyFill="1" applyAlignment="1">
      <alignment horizontal="center" vertical="center"/>
    </xf>
    <xf numFmtId="2" fontId="3" fillId="7" borderId="0" xfId="0" applyNumberFormat="1" applyFont="1" applyFill="1" applyAlignment="1">
      <alignment horizontal="center" vertical="center"/>
    </xf>
    <xf numFmtId="2" fontId="13" fillId="8" borderId="0" xfId="0" applyNumberFormat="1" applyFont="1" applyFill="1" applyAlignment="1">
      <alignment horizontal="center" vertical="center"/>
    </xf>
    <xf numFmtId="0" fontId="10" fillId="2" borderId="5" xfId="0" applyFont="1" applyFill="1" applyBorder="1" applyAlignment="1">
      <alignment horizontal="left"/>
    </xf>
    <xf numFmtId="0" fontId="10" fillId="2" borderId="12" xfId="0" applyFont="1" applyFill="1" applyBorder="1" applyAlignment="1">
      <alignment horizontal="left"/>
    </xf>
    <xf numFmtId="0" fontId="10" fillId="2" borderId="6" xfId="0" applyFont="1" applyFill="1" applyBorder="1" applyAlignment="1">
      <alignment horizontal="left"/>
    </xf>
    <xf numFmtId="0" fontId="4" fillId="3" borderId="0" xfId="0" applyFont="1" applyFill="1" applyAlignment="1">
      <alignment horizontal="center"/>
    </xf>
    <xf numFmtId="0" fontId="6" fillId="0" borderId="0" xfId="0" applyFont="1" applyAlignment="1">
      <alignment horizontal="left" vertical="top" wrapText="1"/>
    </xf>
    <xf numFmtId="0" fontId="10" fillId="2" borderId="9" xfId="0" applyFont="1" applyFill="1" applyBorder="1" applyAlignment="1">
      <alignment horizontal="left"/>
    </xf>
    <xf numFmtId="0" fontId="10" fillId="2" borderId="10" xfId="0" applyFont="1" applyFill="1" applyBorder="1" applyAlignment="1">
      <alignment horizontal="left"/>
    </xf>
    <xf numFmtId="0" fontId="10" fillId="2" borderId="11" xfId="0" applyFont="1" applyFill="1" applyBorder="1" applyAlignment="1">
      <alignment horizontal="left"/>
    </xf>
    <xf numFmtId="0" fontId="3" fillId="0" borderId="0" xfId="0" applyFont="1" applyAlignment="1">
      <alignment horizontal="left" vertical="top" wrapText="1"/>
    </xf>
    <xf numFmtId="0" fontId="13" fillId="8" borderId="0" xfId="0" applyFont="1" applyFill="1" applyAlignment="1">
      <alignment horizontal="left" vertical="center"/>
    </xf>
    <xf numFmtId="0" fontId="22" fillId="0" borderId="5" xfId="0" applyFont="1" applyBorder="1" applyAlignment="1">
      <alignment horizontal="center" vertical="top" wrapText="1"/>
    </xf>
    <xf numFmtId="0" fontId="22" fillId="0" borderId="7" xfId="0" applyFont="1" applyBorder="1" applyAlignment="1">
      <alignment horizontal="center" vertical="top" wrapText="1"/>
    </xf>
    <xf numFmtId="0" fontId="22" fillId="0" borderId="9" xfId="0" applyFont="1" applyBorder="1" applyAlignment="1">
      <alignment horizontal="center" vertical="top" wrapText="1"/>
    </xf>
    <xf numFmtId="0" fontId="9" fillId="0" borderId="0" xfId="0" applyFont="1" applyAlignment="1">
      <alignment horizontal="left" vertical="top" wrapText="1"/>
    </xf>
    <xf numFmtId="0" fontId="8" fillId="4" borderId="0" xfId="0" applyFont="1" applyFill="1" applyAlignment="1">
      <alignment horizontal="left" vertical="top"/>
    </xf>
    <xf numFmtId="0" fontId="10" fillId="0" borderId="0" xfId="0" applyFont="1" applyAlignment="1">
      <alignment horizontal="left" vertical="top" wrapText="1"/>
    </xf>
    <xf numFmtId="0" fontId="22" fillId="0" borderId="7" xfId="0" applyFont="1" applyBorder="1" applyAlignment="1">
      <alignment horizontal="left" vertical="top" wrapText="1"/>
    </xf>
    <xf numFmtId="0" fontId="23" fillId="4" borderId="3" xfId="0" applyFont="1" applyFill="1" applyBorder="1" applyAlignment="1">
      <alignment horizontal="center"/>
    </xf>
    <xf numFmtId="0" fontId="11" fillId="0" borderId="0" xfId="0" applyFont="1" applyAlignment="1">
      <alignment horizontal="center"/>
    </xf>
    <xf numFmtId="0" fontId="11" fillId="9" borderId="0" xfId="0" applyFont="1" applyFill="1" applyAlignment="1">
      <alignment horizontal="center"/>
    </xf>
    <xf numFmtId="171" fontId="18" fillId="0" borderId="0" xfId="0" applyNumberFormat="1" applyFont="1" applyAlignment="1">
      <alignment horizontal="right"/>
    </xf>
    <xf numFmtId="171" fontId="25" fillId="3" borderId="4" xfId="0" applyNumberFormat="1" applyFont="1" applyFill="1" applyBorder="1"/>
    <xf numFmtId="171" fontId="18" fillId="0" borderId="0" xfId="0" applyNumberFormat="1" applyFon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0E56A2"/>
      <color rgb="FFD3B5E9"/>
      <color rgb="FFB5D5F9"/>
      <color rgb="FF8DC63F"/>
      <color rgb="FF58595B"/>
      <color rgb="FF38761D"/>
      <color rgb="FF6AA84F"/>
      <color rgb="FF38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CA" sz="1600"/>
              <a:t>1600 Amp Generator Fuel Consumption</a:t>
            </a:r>
          </a:p>
        </c:rich>
      </c:tx>
      <c:overlay val="0"/>
    </c:title>
    <c:autoTitleDeleted val="0"/>
    <c:plotArea>
      <c:layout/>
      <c:barChart>
        <c:barDir val="col"/>
        <c:grouping val="clustered"/>
        <c:varyColors val="1"/>
        <c:ser>
          <c:idx val="0"/>
          <c:order val="0"/>
          <c:tx>
            <c:v>Tier 0</c:v>
          </c:tx>
          <c:spPr>
            <a:solidFill>
              <a:srgbClr val="C00000"/>
            </a:solidFill>
            <a:ln cmpd="sng">
              <a:solidFill>
                <a:srgbClr val="000000"/>
              </a:solidFill>
            </a:ln>
          </c:spPr>
          <c:invertIfNegative val="1"/>
          <c:dLbls>
            <c:spPr>
              <a:noFill/>
              <a:ln>
                <a:noFill/>
              </a:ln>
              <a:effectLst/>
            </c:spPr>
            <c:txPr>
              <a:bodyPr wrap="square" lIns="38100" tIns="19050" rIns="38100" bIns="19050" anchor="ctr">
                <a:spAutoFit/>
              </a:bodyPr>
              <a:lstStyle/>
              <a:p>
                <a:pPr>
                  <a:defRPr sz="85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Table'!$D$10:$G$10</c:f>
              <c:numCache>
                <c:formatCode>0.0</c:formatCode>
                <c:ptCount val="4"/>
                <c:pt idx="0">
                  <c:v>4.4227212681638042</c:v>
                </c:pt>
                <c:pt idx="1">
                  <c:v>6.1717305151915456</c:v>
                </c:pt>
                <c:pt idx="2">
                  <c:v>10.541611624834873</c:v>
                </c:pt>
                <c:pt idx="3">
                  <c:v>14.039630118890356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F18-48BA-BD64-00C09B3AB013}"/>
            </c:ext>
          </c:extLst>
        </c:ser>
        <c:ser>
          <c:idx val="1"/>
          <c:order val="1"/>
          <c:tx>
            <c:v>Tier 1</c:v>
          </c:tx>
          <c:spPr>
            <a:solidFill>
              <a:srgbClr val="FF6D01"/>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2-6F18-48BA-BD64-00C09B3AB013}"/>
              </c:ext>
            </c:extLst>
          </c:dPt>
          <c:dPt>
            <c:idx val="3"/>
            <c:invertIfNegative val="1"/>
            <c:bubble3D val="0"/>
            <c:extLst>
              <c:ext xmlns:c16="http://schemas.microsoft.com/office/drawing/2014/chart" uri="{C3380CC4-5D6E-409C-BE32-E72D297353CC}">
                <c16:uniqueId val="{00000003-6F18-48BA-BD64-00C09B3AB013}"/>
              </c:ext>
            </c:extLst>
          </c:dPt>
          <c:dLbls>
            <c:spPr>
              <a:noFill/>
              <a:ln>
                <a:noFill/>
              </a:ln>
              <a:effectLst/>
            </c:spPr>
            <c:txPr>
              <a:bodyPr wrap="square" lIns="38100" tIns="19050" rIns="38100" bIns="19050" anchor="ctr">
                <a:spAutoFit/>
              </a:bodyPr>
              <a:lstStyle/>
              <a:p>
                <a:pPr>
                  <a:defRPr sz="85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Table'!$D$11:$G$11</c:f>
              <c:numCache>
                <c:formatCode>0.0</c:formatCode>
                <c:ptCount val="4"/>
                <c:pt idx="0">
                  <c:v>4.0951122853368558</c:v>
                </c:pt>
                <c:pt idx="1">
                  <c:v>5.8124174372523116</c:v>
                </c:pt>
                <c:pt idx="2">
                  <c:v>9.7754293262879788</c:v>
                </c:pt>
                <c:pt idx="3">
                  <c:v>13.870541611624834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6F18-48BA-BD64-00C09B3AB013}"/>
            </c:ext>
          </c:extLst>
        </c:ser>
        <c:ser>
          <c:idx val="2"/>
          <c:order val="2"/>
          <c:tx>
            <c:v>Tier 2</c:v>
          </c:tx>
          <c:spPr>
            <a:solidFill>
              <a:srgbClr val="FFC000"/>
            </a:solidFill>
            <a:ln cmpd="sng">
              <a:solidFill>
                <a:srgbClr val="000000"/>
              </a:solidFill>
            </a:ln>
          </c:spPr>
          <c:invertIfNegative val="1"/>
          <c:dPt>
            <c:idx val="0"/>
            <c:invertIfNegative val="1"/>
            <c:bubble3D val="0"/>
            <c:extLst>
              <c:ext xmlns:c16="http://schemas.microsoft.com/office/drawing/2014/chart" uri="{C3380CC4-5D6E-409C-BE32-E72D297353CC}">
                <c16:uniqueId val="{00000005-6F18-48BA-BD64-00C09B3AB01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Table'!$D$12:$G$12</c:f>
              <c:numCache>
                <c:formatCode>0.0</c:formatCode>
                <c:ptCount val="4"/>
                <c:pt idx="0">
                  <c:v>3.698811096433289</c:v>
                </c:pt>
                <c:pt idx="1">
                  <c:v>5.2840158520475562</c:v>
                </c:pt>
                <c:pt idx="2">
                  <c:v>8.9828269484808452</c:v>
                </c:pt>
                <c:pt idx="3">
                  <c:v>12.681638044914134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6-6F18-48BA-BD64-00C09B3AB013}"/>
            </c:ext>
          </c:extLst>
        </c:ser>
        <c:ser>
          <c:idx val="3"/>
          <c:order val="3"/>
          <c:tx>
            <c:v>Tier 3</c:v>
          </c:tx>
          <c:spPr>
            <a:solidFill>
              <a:srgbClr val="38761D"/>
            </a:solidFill>
            <a:ln cmpd="sng">
              <a:solidFill>
                <a:srgbClr val="000000"/>
              </a:solidFill>
            </a:ln>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Table'!$D$13:$G$13</c:f>
              <c:numCache>
                <c:formatCode>0.0</c:formatCode>
                <c:ptCount val="4"/>
                <c:pt idx="0">
                  <c:v>3.4346103038309113</c:v>
                </c:pt>
                <c:pt idx="1">
                  <c:v>4.7556142668428008</c:v>
                </c:pt>
                <c:pt idx="2">
                  <c:v>8.1902245706737116</c:v>
                </c:pt>
                <c:pt idx="3">
                  <c:v>11.624834874504623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6F18-48BA-BD64-00C09B3AB013}"/>
            </c:ext>
          </c:extLst>
        </c:ser>
        <c:dLbls>
          <c:showLegendKey val="0"/>
          <c:showVal val="0"/>
          <c:showCatName val="0"/>
          <c:showSerName val="0"/>
          <c:showPercent val="0"/>
          <c:showBubbleSize val="0"/>
        </c:dLbls>
        <c:gapWidth val="150"/>
        <c:axId val="1788850012"/>
        <c:axId val="1424956638"/>
      </c:barChart>
      <c:catAx>
        <c:axId val="1788850012"/>
        <c:scaling>
          <c:orientation val="minMax"/>
        </c:scaling>
        <c:delete val="0"/>
        <c:axPos val="b"/>
        <c:title>
          <c:tx>
            <c:rich>
              <a:bodyPr/>
              <a:lstStyle/>
              <a:p>
                <a:pPr>
                  <a:defRPr/>
                </a:pPr>
                <a:endParaRPr lang="en-CA"/>
              </a:p>
            </c:rich>
          </c:tx>
          <c:overlay val="0"/>
        </c:title>
        <c:numFmt formatCode="General" sourceLinked="1"/>
        <c:majorTickMark val="none"/>
        <c:minorTickMark val="none"/>
        <c:tickLblPos val="nextTo"/>
        <c:crossAx val="1424956638"/>
        <c:crosses val="autoZero"/>
        <c:auto val="1"/>
        <c:lblAlgn val="ctr"/>
        <c:lblOffset val="100"/>
        <c:noMultiLvlLbl val="1"/>
      </c:catAx>
      <c:valAx>
        <c:axId val="142495663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pPr>
                <a:r>
                  <a:rPr lang="en-CA"/>
                  <a:t>Gallons/ Hour</a:t>
                </a:r>
              </a:p>
            </c:rich>
          </c:tx>
          <c:overlay val="0"/>
        </c:title>
        <c:numFmt formatCode="0.0" sourceLinked="1"/>
        <c:majorTickMark val="none"/>
        <c:minorTickMark val="none"/>
        <c:tickLblPos val="nextTo"/>
        <c:spPr>
          <a:ln/>
        </c:spPr>
        <c:crossAx val="1788850012"/>
        <c:crosses val="autoZero"/>
        <c:crossBetween val="between"/>
      </c:valAx>
    </c:plotArea>
    <c:legend>
      <c:legendPos val="r"/>
      <c:overlay val="0"/>
    </c:legend>
    <c:plotVisOnly val="1"/>
    <c:dispBlanksAs val="zero"/>
    <c:showDLblsOverMax val="1"/>
  </c:chart>
  <c:txPr>
    <a:bodyPr/>
    <a:lstStyle/>
    <a:p>
      <a:pPr>
        <a:defRPr>
          <a:latin typeface="Lato" panose="020F0502020204030203" pitchFamily="34" charset="0"/>
          <a:ea typeface="Lato" panose="020F0502020204030203" pitchFamily="34" charset="0"/>
          <a:cs typeface="Lato" panose="020F05020202040302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CA" sz="1600"/>
              <a:t>800 Amp Generator Fuel Consumption</a:t>
            </a:r>
          </a:p>
        </c:rich>
      </c:tx>
      <c:overlay val="0"/>
    </c:title>
    <c:autoTitleDeleted val="0"/>
    <c:plotArea>
      <c:layout/>
      <c:barChart>
        <c:barDir val="col"/>
        <c:grouping val="clustered"/>
        <c:varyColors val="1"/>
        <c:ser>
          <c:idx val="0"/>
          <c:order val="0"/>
          <c:tx>
            <c:v>Tier 0</c:v>
          </c:tx>
          <c:spPr>
            <a:solidFill>
              <a:srgbClr val="C00000"/>
            </a:solidFill>
            <a:ln cmpd="sng">
              <a:solidFill>
                <a:srgbClr val="000000"/>
              </a:solidFill>
            </a:ln>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Table'!$D$25:$G$25</c:f>
              <c:numCache>
                <c:formatCode>0.0</c:formatCode>
                <c:ptCount val="4"/>
                <c:pt idx="0">
                  <c:v>2.6552179656538972</c:v>
                </c:pt>
                <c:pt idx="1">
                  <c:v>3.5217965653896961</c:v>
                </c:pt>
                <c:pt idx="2">
                  <c:v>5.6908850726552176</c:v>
                </c:pt>
                <c:pt idx="3">
                  <c:v>7.397622192866578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186-4A4C-A916-9F96687BCF6C}"/>
            </c:ext>
          </c:extLst>
        </c:ser>
        <c:ser>
          <c:idx val="1"/>
          <c:order val="1"/>
          <c:tx>
            <c:v>Tier 1</c:v>
          </c:tx>
          <c:spPr>
            <a:solidFill>
              <a:srgbClr val="FF6D01"/>
            </a:solidFill>
            <a:ln cmpd="sng">
              <a:solidFill>
                <a:srgbClr val="000000"/>
              </a:solidFill>
            </a:ln>
          </c:spPr>
          <c:invertIfNegative val="1"/>
          <c:dPt>
            <c:idx val="0"/>
            <c:invertIfNegative val="1"/>
            <c:bubble3D val="0"/>
            <c:spPr>
              <a:solidFill>
                <a:schemeClr val="accent5"/>
              </a:solidFill>
              <a:ln cmpd="sng">
                <a:solidFill>
                  <a:srgbClr val="000000"/>
                </a:solidFill>
              </a:ln>
            </c:spPr>
            <c:extLst>
              <c:ext xmlns:c16="http://schemas.microsoft.com/office/drawing/2014/chart" uri="{C3380CC4-5D6E-409C-BE32-E72D297353CC}">
                <c16:uniqueId val="{00000002-1186-4A4C-A916-9F96687BCF6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Table'!$D$26:$G$26</c:f>
              <c:numCache>
                <c:formatCode>0.0</c:formatCode>
                <c:ptCount val="4"/>
                <c:pt idx="0">
                  <c:v>2.4649933949801848</c:v>
                </c:pt>
                <c:pt idx="1">
                  <c:v>3.2708058124174375</c:v>
                </c:pt>
                <c:pt idx="2">
                  <c:v>5.2840158520475562</c:v>
                </c:pt>
                <c:pt idx="3">
                  <c:v>6.8956406869220608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1186-4A4C-A916-9F96687BCF6C}"/>
            </c:ext>
          </c:extLst>
        </c:ser>
        <c:ser>
          <c:idx val="2"/>
          <c:order val="2"/>
          <c:tx>
            <c:v>Tier 2</c:v>
          </c:tx>
          <c:spPr>
            <a:solidFill>
              <a:srgbClr val="FBBC04"/>
            </a:solidFill>
            <a:ln cmpd="sng">
              <a:solidFill>
                <a:srgbClr val="000000"/>
              </a:solidFill>
            </a:ln>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Table'!$D$27:$G$27</c:f>
              <c:numCache>
                <c:formatCode>0.0</c:formatCode>
                <c:ptCount val="4"/>
                <c:pt idx="0">
                  <c:v>2.2457067371202113</c:v>
                </c:pt>
                <c:pt idx="1">
                  <c:v>3.0383091149273445</c:v>
                </c:pt>
                <c:pt idx="2">
                  <c:v>4.8877146631439894</c:v>
                </c:pt>
                <c:pt idx="3">
                  <c:v>6.7371202113606339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1186-4A4C-A916-9F96687BCF6C}"/>
            </c:ext>
          </c:extLst>
        </c:ser>
        <c:ser>
          <c:idx val="3"/>
          <c:order val="3"/>
          <c:tx>
            <c:v>Tier 3</c:v>
          </c:tx>
          <c:spPr>
            <a:solidFill>
              <a:srgbClr val="38761D"/>
            </a:solidFill>
            <a:ln cmpd="sng">
              <a:solidFill>
                <a:srgbClr val="000000"/>
              </a:solidFill>
            </a:ln>
          </c:spPr>
          <c:invertIfNegative val="1"/>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Table'!$D$28:$G$28</c:f>
              <c:numCache>
                <c:formatCode>0.0</c:formatCode>
                <c:ptCount val="4"/>
                <c:pt idx="0">
                  <c:v>2.1136063408190222</c:v>
                </c:pt>
                <c:pt idx="1">
                  <c:v>2.7741083223249667</c:v>
                </c:pt>
                <c:pt idx="2">
                  <c:v>4.4914134742404226</c:v>
                </c:pt>
                <c:pt idx="3">
                  <c:v>6.2087186261558784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1186-4A4C-A916-9F96687BCF6C}"/>
            </c:ext>
          </c:extLst>
        </c:ser>
        <c:ser>
          <c:idx val="4"/>
          <c:order val="4"/>
          <c:tx>
            <c:v>Tier 4</c:v>
          </c:tx>
          <c:spPr>
            <a:solidFill>
              <a:srgbClr val="6AA84F"/>
            </a:solidFill>
            <a:ln cmpd="sng">
              <a:solidFill>
                <a:srgbClr val="000000"/>
              </a:solidFill>
            </a:ln>
          </c:spPr>
          <c:invertIfNegative val="1"/>
          <c:dPt>
            <c:idx val="0"/>
            <c:invertIfNegative val="1"/>
            <c:bubble3D val="0"/>
            <c:extLst>
              <c:ext xmlns:c16="http://schemas.microsoft.com/office/drawing/2014/chart" uri="{C3380CC4-5D6E-409C-BE32-E72D297353CC}">
                <c16:uniqueId val="{00000006-1186-4A4C-A916-9F96687BCF6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'Fuel Consumption Table'!$D$8:$G$8</c:f>
              <c:strCache>
                <c:ptCount val="4"/>
                <c:pt idx="0">
                  <c:v>Idle / 15%</c:v>
                </c:pt>
                <c:pt idx="1">
                  <c:v>25%</c:v>
                </c:pt>
                <c:pt idx="2">
                  <c:v>50%</c:v>
                </c:pt>
                <c:pt idx="3">
                  <c:v>70%</c:v>
                </c:pt>
              </c:strCache>
            </c:strRef>
          </c:cat>
          <c:val>
            <c:numRef>
              <c:f>'Fuel Consumption Table'!$D$29:$G$29</c:f>
              <c:numCache>
                <c:formatCode>0.0</c:formatCode>
                <c:ptCount val="4"/>
                <c:pt idx="0">
                  <c:v>1.8494055482166445</c:v>
                </c:pt>
                <c:pt idx="1">
                  <c:v>2.509907529722589</c:v>
                </c:pt>
                <c:pt idx="2">
                  <c:v>4.0951122853368558</c:v>
                </c:pt>
                <c:pt idx="3">
                  <c:v>5.5482166446499335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7-1186-4A4C-A916-9F96687BCF6C}"/>
            </c:ext>
          </c:extLst>
        </c:ser>
        <c:dLbls>
          <c:showLegendKey val="0"/>
          <c:showVal val="0"/>
          <c:showCatName val="0"/>
          <c:showSerName val="0"/>
          <c:showPercent val="0"/>
          <c:showBubbleSize val="0"/>
        </c:dLbls>
        <c:gapWidth val="150"/>
        <c:axId val="1488290055"/>
        <c:axId val="1285267220"/>
      </c:barChart>
      <c:catAx>
        <c:axId val="1488290055"/>
        <c:scaling>
          <c:orientation val="minMax"/>
        </c:scaling>
        <c:delete val="0"/>
        <c:axPos val="b"/>
        <c:title>
          <c:tx>
            <c:rich>
              <a:bodyPr/>
              <a:lstStyle/>
              <a:p>
                <a:pPr>
                  <a:defRPr/>
                </a:pPr>
                <a:endParaRPr lang="en-CA"/>
              </a:p>
            </c:rich>
          </c:tx>
          <c:overlay val="0"/>
        </c:title>
        <c:numFmt formatCode="General" sourceLinked="1"/>
        <c:majorTickMark val="none"/>
        <c:minorTickMark val="none"/>
        <c:tickLblPos val="nextTo"/>
        <c:crossAx val="1285267220"/>
        <c:crosses val="autoZero"/>
        <c:auto val="1"/>
        <c:lblAlgn val="ctr"/>
        <c:lblOffset val="100"/>
        <c:noMultiLvlLbl val="1"/>
      </c:catAx>
      <c:valAx>
        <c:axId val="12852672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a:defRPr/>
                </a:pPr>
                <a:r>
                  <a:rPr lang="en-CA"/>
                  <a:t>Gallons/ Hour</a:t>
                </a:r>
              </a:p>
            </c:rich>
          </c:tx>
          <c:overlay val="0"/>
        </c:title>
        <c:numFmt formatCode="0.0" sourceLinked="1"/>
        <c:majorTickMark val="none"/>
        <c:minorTickMark val="none"/>
        <c:tickLblPos val="nextTo"/>
        <c:spPr>
          <a:ln/>
        </c:spPr>
        <c:crossAx val="1488290055"/>
        <c:crosses val="autoZero"/>
        <c:crossBetween val="between"/>
      </c:valAx>
    </c:plotArea>
    <c:legend>
      <c:legendPos val="r"/>
      <c:overlay val="0"/>
    </c:legend>
    <c:plotVisOnly val="1"/>
    <c:dispBlanksAs val="zero"/>
    <c:showDLblsOverMax val="1"/>
  </c:chart>
  <c:txPr>
    <a:bodyPr/>
    <a:lstStyle/>
    <a:p>
      <a:pPr>
        <a:defRPr>
          <a:latin typeface="Lato" panose="020F0502020204030203" pitchFamily="34" charset="0"/>
          <a:ea typeface="Lato" panose="020F0502020204030203" pitchFamily="34" charset="0"/>
          <a:cs typeface="Lato" panose="020F0502020204030203"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1385927</xdr:colOff>
      <xdr:row>39</xdr:row>
      <xdr:rowOff>133350</xdr:rowOff>
    </xdr:from>
    <xdr:to>
      <xdr:col>2</xdr:col>
      <xdr:colOff>114301</xdr:colOff>
      <xdr:row>41</xdr:row>
      <xdr:rowOff>65049</xdr:rowOff>
    </xdr:to>
    <xdr:pic>
      <xdr:nvPicPr>
        <xdr:cNvPr id="9" name="Graphic 8" descr="Upload with solid fill">
          <a:extLst>
            <a:ext uri="{FF2B5EF4-FFF2-40B4-BE49-F238E27FC236}">
              <a16:creationId xmlns:a16="http://schemas.microsoft.com/office/drawing/2014/main" id="{26226CA3-F798-43FF-9995-BBD3FB1706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57377" y="6543675"/>
          <a:ext cx="309524" cy="309524"/>
        </a:xfrm>
        <a:prstGeom prst="rect">
          <a:avLst/>
        </a:prstGeom>
      </xdr:spPr>
    </xdr:pic>
    <xdr:clientData/>
  </xdr:twoCellAnchor>
  <xdr:twoCellAnchor editAs="oneCell">
    <xdr:from>
      <xdr:col>2</xdr:col>
      <xdr:colOff>54790</xdr:colOff>
      <xdr:row>44</xdr:row>
      <xdr:rowOff>0</xdr:rowOff>
    </xdr:from>
    <xdr:to>
      <xdr:col>2</xdr:col>
      <xdr:colOff>245289</xdr:colOff>
      <xdr:row>44</xdr:row>
      <xdr:rowOff>177799</xdr:rowOff>
    </xdr:to>
    <xdr:pic>
      <xdr:nvPicPr>
        <xdr:cNvPr id="13" name="Graphic 12" descr="Deciduous tree with solid fill">
          <a:extLst>
            <a:ext uri="{FF2B5EF4-FFF2-40B4-BE49-F238E27FC236}">
              <a16:creationId xmlns:a16="http://schemas.microsoft.com/office/drawing/2014/main" id="{D4E00CA3-D41D-D387-F6F2-A048D13264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16890" y="7372350"/>
          <a:ext cx="190499" cy="190499"/>
        </a:xfrm>
        <a:prstGeom prst="rect">
          <a:avLst/>
        </a:prstGeom>
      </xdr:spPr>
    </xdr:pic>
    <xdr:clientData/>
  </xdr:twoCellAnchor>
  <xdr:twoCellAnchor editAs="oneCell">
    <xdr:from>
      <xdr:col>2</xdr:col>
      <xdr:colOff>19050</xdr:colOff>
      <xdr:row>41</xdr:row>
      <xdr:rowOff>133350</xdr:rowOff>
    </xdr:from>
    <xdr:to>
      <xdr:col>2</xdr:col>
      <xdr:colOff>323849</xdr:colOff>
      <xdr:row>43</xdr:row>
      <xdr:rowOff>57149</xdr:rowOff>
    </xdr:to>
    <xdr:pic>
      <xdr:nvPicPr>
        <xdr:cNvPr id="6" name="Graphic 5" descr="Car with solid fill">
          <a:extLst>
            <a:ext uri="{FF2B5EF4-FFF2-40B4-BE49-F238E27FC236}">
              <a16:creationId xmlns:a16="http://schemas.microsoft.com/office/drawing/2014/main" id="{4B442E36-21E9-81C6-7824-96559DE6B4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581150" y="7286625"/>
          <a:ext cx="304799" cy="304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563033</xdr:colOff>
      <xdr:row>6</xdr:row>
      <xdr:rowOff>33868</xdr:rowOff>
    </xdr:from>
    <xdr:ext cx="6697134" cy="2713565"/>
    <xdr:graphicFrame macro="">
      <xdr:nvGraphicFramePr>
        <xdr:cNvPr id="5" name="Chart 4" title="Chart">
          <a:extLst>
            <a:ext uri="{FF2B5EF4-FFF2-40B4-BE49-F238E27FC236}">
              <a16:creationId xmlns:a16="http://schemas.microsoft.com/office/drawing/2014/main" id="{68B25FAB-10ED-42B0-A44D-6418ADC1A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550334</xdr:colOff>
      <xdr:row>23</xdr:row>
      <xdr:rowOff>46568</xdr:rowOff>
    </xdr:from>
    <xdr:ext cx="6553200" cy="2857499"/>
    <xdr:graphicFrame macro="">
      <xdr:nvGraphicFramePr>
        <xdr:cNvPr id="6" name="Chart 5" title="Chart">
          <a:extLst>
            <a:ext uri="{FF2B5EF4-FFF2-40B4-BE49-F238E27FC236}">
              <a16:creationId xmlns:a16="http://schemas.microsoft.com/office/drawing/2014/main" id="{FD50ED2F-53A7-4264-BD8E-510687CBD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persons/person.xml><?xml version="1.0" encoding="utf-8"?>
<personList xmlns="http://schemas.microsoft.com/office/spreadsheetml/2018/threadedcomments" xmlns:x="http://schemas.openxmlformats.org/spreadsheetml/2006/main">
  <person displayName="Samantha Leigh" id="{5E030C42-F8E4-4FDC-BA14-FBF37BAE2161}" userId="bc029afb673df80b"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3-08-15T20:50:24.47" personId="{5E030C42-F8E4-4FDC-BA14-FBF37BAE2161}" id="{64269ECE-D387-4D5A-8BF1-1247DCE1FF0B}">
    <text>Issue to resolve on this sheet: the sum functions are going wonky when I switch the rental rates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eia.gov/dnav/pet/PET_PRI_GND_DCUS_NUS_M.htm" TargetMode="External"/><Relationship Id="rId2" Type="http://schemas.openxmlformats.org/officeDocument/2006/relationships/hyperlink" Target="https://www.canada.ca/en/environment-climate-change/services/climate-change/pricing-pollution-how-it-will-work/output-based-pricing-system/federal-greenhouse-gas-offset-system/emission-factors-reference-values.html" TargetMode="External"/><Relationship Id="rId1" Type="http://schemas.openxmlformats.org/officeDocument/2006/relationships/hyperlink" Target="https://www.epa.gov/energy/greenhouse-gas-equivalencies-calculato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06850-B6DC-4CB3-B99A-811DF5E951F3}">
  <dimension ref="A1:O63"/>
  <sheetViews>
    <sheetView tabSelected="1" zoomScale="200" zoomScaleNormal="200" workbookViewId="0">
      <selection activeCell="F12" sqref="F12"/>
    </sheetView>
  </sheetViews>
  <sheetFormatPr baseColWidth="10" defaultColWidth="9.1640625" defaultRowHeight="12" x14ac:dyDescent="0.15"/>
  <cols>
    <col min="1" max="1" width="2.5" style="2" customWidth="1"/>
    <col min="2" max="2" width="23.6640625" style="2" customWidth="1"/>
    <col min="3" max="3" width="40" style="2" customWidth="1"/>
    <col min="4" max="4" width="29.5" style="2" customWidth="1"/>
    <col min="5" max="5" width="21.1640625" style="2" customWidth="1"/>
    <col min="6" max="6" width="25.5" style="2" customWidth="1"/>
    <col min="7" max="7" width="2.5" style="2" customWidth="1"/>
    <col min="8" max="8" width="2.33203125" style="2" customWidth="1"/>
    <col min="9" max="14" width="9.1640625" style="2"/>
    <col min="15" max="15" width="7.1640625" style="2" bestFit="1" customWidth="1"/>
    <col min="16" max="16384" width="9.1640625" style="2"/>
  </cols>
  <sheetData>
    <row r="1" spans="1:8" x14ac:dyDescent="0.15">
      <c r="A1" s="1"/>
      <c r="B1" s="1"/>
      <c r="C1" s="1"/>
      <c r="D1" s="1"/>
      <c r="E1" s="1"/>
      <c r="F1" s="1"/>
      <c r="G1" s="1"/>
      <c r="H1" s="1"/>
    </row>
    <row r="2" spans="1:8" ht="21" x14ac:dyDescent="0.25">
      <c r="A2" s="1"/>
      <c r="B2" s="142" t="s">
        <v>14</v>
      </c>
      <c r="C2" s="142"/>
      <c r="D2" s="142"/>
      <c r="E2" s="142"/>
      <c r="F2" s="142"/>
      <c r="G2" s="1"/>
      <c r="H2" s="1"/>
    </row>
    <row r="3" spans="1:8" ht="36" customHeight="1" x14ac:dyDescent="0.15">
      <c r="A3" s="1"/>
      <c r="B3" s="143" t="s">
        <v>16</v>
      </c>
      <c r="C3" s="143"/>
      <c r="D3" s="143"/>
      <c r="E3" s="143"/>
      <c r="F3" s="143"/>
      <c r="G3" s="1"/>
      <c r="H3" s="1"/>
    </row>
    <row r="4" spans="1:8" ht="15" x14ac:dyDescent="0.2">
      <c r="A4" s="1"/>
      <c r="B4" s="3" t="s">
        <v>17</v>
      </c>
      <c r="C4" s="4"/>
      <c r="D4" s="4"/>
      <c r="E4" s="4"/>
      <c r="F4" s="4"/>
      <c r="G4" s="1"/>
      <c r="H4" s="1"/>
    </row>
    <row r="5" spans="1:8" x14ac:dyDescent="0.15">
      <c r="A5" s="1"/>
      <c r="B5" s="5" t="s">
        <v>18</v>
      </c>
      <c r="C5" s="6"/>
      <c r="D5" s="6"/>
      <c r="E5" s="6"/>
      <c r="F5" s="6"/>
      <c r="G5" s="1"/>
      <c r="H5" s="1"/>
    </row>
    <row r="6" spans="1:8" x14ac:dyDescent="0.15">
      <c r="A6" s="1"/>
      <c r="B6" s="5"/>
      <c r="C6" s="109"/>
      <c r="D6" s="128" t="s">
        <v>119</v>
      </c>
      <c r="E6" s="128" t="s">
        <v>133</v>
      </c>
      <c r="F6" s="6"/>
      <c r="G6" s="1"/>
      <c r="H6" s="1"/>
    </row>
    <row r="7" spans="1:8" x14ac:dyDescent="0.15">
      <c r="A7" s="1"/>
      <c r="B7" s="5"/>
      <c r="C7" s="126" t="s">
        <v>118</v>
      </c>
      <c r="D7" s="124">
        <v>2000</v>
      </c>
      <c r="E7" s="110" t="s">
        <v>106</v>
      </c>
      <c r="F7" s="123" t="s">
        <v>63</v>
      </c>
      <c r="G7" s="1"/>
      <c r="H7" s="1"/>
    </row>
    <row r="8" spans="1:8" x14ac:dyDescent="0.15">
      <c r="A8" s="1"/>
      <c r="B8" s="5"/>
      <c r="C8" s="126" t="s">
        <v>107</v>
      </c>
      <c r="D8" s="129">
        <v>1</v>
      </c>
      <c r="E8" s="110" t="s">
        <v>109</v>
      </c>
      <c r="F8" s="123" t="s">
        <v>63</v>
      </c>
      <c r="G8" s="1"/>
      <c r="H8" s="1"/>
    </row>
    <row r="9" spans="1:8" x14ac:dyDescent="0.15">
      <c r="A9" s="1"/>
      <c r="B9" s="6"/>
      <c r="C9" s="69"/>
      <c r="D9" s="84"/>
      <c r="E9" s="6"/>
      <c r="F9" s="6"/>
      <c r="G9" s="1"/>
      <c r="H9" s="1"/>
    </row>
    <row r="10" spans="1:8" ht="15" x14ac:dyDescent="0.2">
      <c r="A10" s="1"/>
      <c r="B10" s="3" t="s">
        <v>24</v>
      </c>
      <c r="C10" s="10"/>
      <c r="D10" s="10"/>
      <c r="E10" s="10"/>
      <c r="F10" s="10"/>
      <c r="G10" s="1"/>
      <c r="H10" s="1"/>
    </row>
    <row r="11" spans="1:8" x14ac:dyDescent="0.15">
      <c r="A11" s="1"/>
      <c r="B11" s="6"/>
      <c r="C11" s="84"/>
      <c r="D11" s="84"/>
      <c r="E11" s="6"/>
      <c r="F11" s="6"/>
      <c r="G11" s="1"/>
      <c r="H11" s="1"/>
    </row>
    <row r="12" spans="1:8" x14ac:dyDescent="0.15">
      <c r="A12" s="1"/>
      <c r="B12" s="6"/>
      <c r="C12" s="125" t="s">
        <v>20</v>
      </c>
      <c r="D12" s="125" t="s">
        <v>21</v>
      </c>
      <c r="E12" s="125" t="s">
        <v>22</v>
      </c>
      <c r="F12" s="6"/>
      <c r="G12" s="1"/>
      <c r="H12" s="1"/>
    </row>
    <row r="13" spans="1:8" x14ac:dyDescent="0.15">
      <c r="A13" s="1"/>
      <c r="B13" s="6"/>
      <c r="C13" s="130" t="s">
        <v>138</v>
      </c>
      <c r="D13" s="131">
        <v>3.93</v>
      </c>
      <c r="E13" s="131">
        <v>4.59</v>
      </c>
      <c r="F13" s="123"/>
      <c r="G13" s="1"/>
      <c r="H13" s="1"/>
    </row>
    <row r="14" spans="1:8" x14ac:dyDescent="0.15">
      <c r="A14" s="1"/>
      <c r="B14" s="6"/>
      <c r="C14" s="139" t="s">
        <v>139</v>
      </c>
      <c r="D14" s="140"/>
      <c r="E14" s="141"/>
      <c r="F14" s="6"/>
      <c r="G14" s="1"/>
      <c r="H14" s="1"/>
    </row>
    <row r="15" spans="1:8" x14ac:dyDescent="0.15">
      <c r="A15" s="1"/>
      <c r="B15" s="6"/>
      <c r="C15" s="144" t="s">
        <v>117</v>
      </c>
      <c r="D15" s="145"/>
      <c r="E15" s="146"/>
      <c r="F15" s="6"/>
      <c r="G15" s="1"/>
      <c r="H15" s="1"/>
    </row>
    <row r="16" spans="1:8" x14ac:dyDescent="0.15">
      <c r="A16" s="1"/>
      <c r="B16" s="6"/>
      <c r="C16" s="86"/>
      <c r="D16" s="86"/>
      <c r="E16" s="86"/>
      <c r="F16" s="6"/>
      <c r="G16" s="1"/>
      <c r="H16" s="1"/>
    </row>
    <row r="17" spans="1:15" x14ac:dyDescent="0.15">
      <c r="A17" s="1"/>
      <c r="B17" s="6"/>
      <c r="C17" s="125" t="s">
        <v>20</v>
      </c>
      <c r="D17" s="125" t="s">
        <v>21</v>
      </c>
      <c r="E17" s="125" t="s">
        <v>22</v>
      </c>
      <c r="F17" s="6"/>
      <c r="G17" s="1"/>
      <c r="H17" s="1"/>
      <c r="O17" s="8"/>
    </row>
    <row r="18" spans="1:15" x14ac:dyDescent="0.15">
      <c r="A18" s="1"/>
      <c r="B18" s="6"/>
      <c r="C18" s="126" t="s">
        <v>142</v>
      </c>
      <c r="D18" s="127">
        <f>1/113</f>
        <v>8.8495575221238937E-3</v>
      </c>
      <c r="E18" s="127">
        <f>1/98.2</f>
        <v>1.0183299389002037E-2</v>
      </c>
      <c r="F18" s="6"/>
      <c r="G18" s="1"/>
      <c r="H18" s="1"/>
      <c r="O18" s="8"/>
    </row>
    <row r="19" spans="1:15" x14ac:dyDescent="0.15">
      <c r="A19" s="1"/>
      <c r="B19" s="6"/>
      <c r="C19" s="6"/>
      <c r="D19" s="85"/>
      <c r="E19" s="85"/>
      <c r="F19" s="6"/>
      <c r="G19" s="1"/>
      <c r="H19" s="1"/>
      <c r="O19" s="8"/>
    </row>
    <row r="20" spans="1:15" ht="14" x14ac:dyDescent="0.2">
      <c r="A20" s="1"/>
      <c r="B20" s="93" t="s">
        <v>38</v>
      </c>
      <c r="C20" s="91" t="s">
        <v>141</v>
      </c>
      <c r="D20" s="91"/>
      <c r="E20" s="85"/>
      <c r="F20" s="6"/>
      <c r="G20" s="1"/>
      <c r="H20" s="1"/>
      <c r="O20" s="8"/>
    </row>
    <row r="21" spans="1:15" x14ac:dyDescent="0.15">
      <c r="A21" s="1"/>
      <c r="B21" s="6"/>
      <c r="C21" s="86"/>
      <c r="D21" s="86"/>
      <c r="E21" s="86"/>
      <c r="F21" s="6"/>
      <c r="G21" s="1"/>
      <c r="H21" s="1"/>
    </row>
    <row r="22" spans="1:15" x14ac:dyDescent="0.15">
      <c r="A22" s="1"/>
      <c r="B22" s="6"/>
      <c r="C22" s="6"/>
      <c r="D22" s="6"/>
      <c r="E22" s="6"/>
      <c r="F22" s="6"/>
      <c r="G22" s="1"/>
      <c r="H22" s="1"/>
    </row>
    <row r="23" spans="1:15" ht="15" x14ac:dyDescent="0.2">
      <c r="A23" s="1"/>
      <c r="B23" s="3" t="s">
        <v>27</v>
      </c>
      <c r="C23" s="11"/>
      <c r="D23" s="11"/>
      <c r="E23" s="11"/>
      <c r="F23" s="11"/>
      <c r="G23" s="1"/>
      <c r="H23" s="1"/>
    </row>
    <row r="24" spans="1:15" x14ac:dyDescent="0.15">
      <c r="A24" s="1"/>
      <c r="B24" s="5" t="s">
        <v>136</v>
      </c>
      <c r="C24" s="6"/>
      <c r="D24" s="6"/>
      <c r="E24" s="6"/>
      <c r="F24" s="6"/>
      <c r="G24" s="1"/>
      <c r="H24" s="1"/>
    </row>
    <row r="25" spans="1:15" x14ac:dyDescent="0.15">
      <c r="A25" s="1"/>
      <c r="B25" s="5"/>
      <c r="C25" s="6"/>
      <c r="D25" s="6"/>
      <c r="E25" s="6"/>
      <c r="F25" s="6"/>
      <c r="G25" s="1"/>
      <c r="H25" s="1"/>
    </row>
    <row r="26" spans="1:15" x14ac:dyDescent="0.15">
      <c r="A26" s="1"/>
      <c r="B26" s="12" t="s">
        <v>120</v>
      </c>
      <c r="C26" s="12" t="s">
        <v>28</v>
      </c>
      <c r="D26" s="12" t="s">
        <v>29</v>
      </c>
      <c r="E26" s="12" t="s">
        <v>30</v>
      </c>
      <c r="F26" s="12" t="s">
        <v>31</v>
      </c>
      <c r="G26" s="1"/>
      <c r="H26" s="1"/>
    </row>
    <row r="27" spans="1:15" x14ac:dyDescent="0.15">
      <c r="A27" s="1"/>
      <c r="B27" s="132">
        <f>IF(E7="weekly",D7,IF(E7="daily",D7*5))</f>
        <v>2000</v>
      </c>
      <c r="C27" s="12" t="s">
        <v>6</v>
      </c>
      <c r="D27" s="87">
        <f>IF(E8="weeks",D8,IF(E8="days",D8/5))</f>
        <v>1</v>
      </c>
      <c r="E27" s="12" t="s">
        <v>7</v>
      </c>
      <c r="F27" s="72">
        <f>B27*D27</f>
        <v>2000</v>
      </c>
      <c r="G27" s="1"/>
      <c r="H27" s="1"/>
    </row>
    <row r="28" spans="1:15" x14ac:dyDescent="0.15">
      <c r="A28" s="1"/>
      <c r="B28" s="12"/>
      <c r="C28" s="12"/>
      <c r="D28" s="12"/>
      <c r="E28" s="12"/>
      <c r="F28" s="12"/>
      <c r="G28" s="1"/>
      <c r="H28" s="1"/>
    </row>
    <row r="29" spans="1:15" x14ac:dyDescent="0.15">
      <c r="A29" s="1"/>
      <c r="B29" s="12" t="s">
        <v>31</v>
      </c>
      <c r="C29" s="12" t="s">
        <v>32</v>
      </c>
      <c r="D29" s="12" t="s">
        <v>140</v>
      </c>
      <c r="E29" s="12" t="s">
        <v>30</v>
      </c>
      <c r="F29" s="12" t="s">
        <v>144</v>
      </c>
      <c r="G29" s="1"/>
      <c r="H29" s="1"/>
    </row>
    <row r="30" spans="1:15" x14ac:dyDescent="0.15">
      <c r="A30" s="1"/>
      <c r="B30" s="66">
        <f>F27</f>
        <v>2000</v>
      </c>
      <c r="C30" s="12" t="s">
        <v>33</v>
      </c>
      <c r="D30" s="67">
        <f>AVERAGE(D13:E13)</f>
        <v>4.26</v>
      </c>
      <c r="E30" s="12" t="s">
        <v>7</v>
      </c>
      <c r="F30" s="68">
        <f>B30/D30</f>
        <v>469.48356807511738</v>
      </c>
      <c r="G30" s="1"/>
      <c r="H30" s="1"/>
    </row>
    <row r="31" spans="1:15" x14ac:dyDescent="0.15">
      <c r="A31" s="1"/>
      <c r="B31" s="12"/>
      <c r="C31" s="12"/>
      <c r="D31" s="12"/>
      <c r="E31" s="12"/>
      <c r="F31" s="12"/>
      <c r="G31" s="1"/>
      <c r="H31" s="1"/>
    </row>
    <row r="32" spans="1:15" x14ac:dyDescent="0.15">
      <c r="A32" s="1"/>
      <c r="B32" s="12" t="s">
        <v>144</v>
      </c>
      <c r="C32" s="12" t="s">
        <v>34</v>
      </c>
      <c r="D32" s="12" t="s">
        <v>143</v>
      </c>
      <c r="E32" s="12" t="s">
        <v>30</v>
      </c>
      <c r="F32" s="69" t="s">
        <v>35</v>
      </c>
      <c r="G32" s="1"/>
      <c r="H32" s="1"/>
    </row>
    <row r="33" spans="1:8" x14ac:dyDescent="0.15">
      <c r="A33" s="1"/>
      <c r="B33" s="68">
        <f>F30</f>
        <v>469.48356807511738</v>
      </c>
      <c r="C33" s="12" t="s">
        <v>6</v>
      </c>
      <c r="D33" s="70">
        <f>AVERAGE(D18:E18)</f>
        <v>9.5164284555629662E-3</v>
      </c>
      <c r="E33" s="12" t="s">
        <v>7</v>
      </c>
      <c r="F33" s="71">
        <f>B33*D33</f>
        <v>4.4678067866492803</v>
      </c>
      <c r="G33" s="1"/>
      <c r="H33" s="1"/>
    </row>
    <row r="34" spans="1:8" x14ac:dyDescent="0.15">
      <c r="A34" s="1"/>
      <c r="B34" s="13"/>
      <c r="C34" s="12"/>
      <c r="D34" s="14"/>
      <c r="E34" s="12"/>
      <c r="F34" s="15"/>
      <c r="G34" s="1"/>
      <c r="H34" s="1"/>
    </row>
    <row r="35" spans="1:8" ht="15" x14ac:dyDescent="0.2">
      <c r="A35" s="1"/>
      <c r="B35" s="16" t="s">
        <v>36</v>
      </c>
      <c r="C35" s="17"/>
      <c r="D35" s="18"/>
      <c r="E35" s="19">
        <f>F33</f>
        <v>4.4678067866492803</v>
      </c>
      <c r="F35" s="20" t="s">
        <v>37</v>
      </c>
      <c r="G35" s="1"/>
      <c r="H35" s="1"/>
    </row>
    <row r="36" spans="1:8" x14ac:dyDescent="0.15">
      <c r="A36" s="1"/>
      <c r="B36" s="6"/>
      <c r="C36" s="6"/>
      <c r="D36" s="6"/>
      <c r="E36" s="6"/>
      <c r="F36" s="6"/>
      <c r="G36" s="1"/>
      <c r="H36" s="1"/>
    </row>
    <row r="37" spans="1:8" ht="15" x14ac:dyDescent="0.2">
      <c r="A37" s="1"/>
      <c r="B37" s="3" t="s">
        <v>38</v>
      </c>
      <c r="C37" s="10"/>
      <c r="D37" s="10"/>
      <c r="E37" s="10"/>
      <c r="F37" s="10"/>
      <c r="G37" s="1"/>
      <c r="H37" s="1"/>
    </row>
    <row r="38" spans="1:8" x14ac:dyDescent="0.15">
      <c r="A38" s="1"/>
      <c r="B38" s="5" t="s">
        <v>39</v>
      </c>
      <c r="C38" s="6"/>
      <c r="D38" s="6"/>
      <c r="E38" s="6"/>
      <c r="F38" s="6"/>
      <c r="G38" s="1"/>
      <c r="H38" s="1"/>
    </row>
    <row r="39" spans="1:8" x14ac:dyDescent="0.15">
      <c r="A39" s="1"/>
      <c r="B39" s="5" t="s">
        <v>126</v>
      </c>
      <c r="C39" s="6"/>
      <c r="D39" s="6"/>
      <c r="E39" s="6"/>
      <c r="F39" s="6"/>
      <c r="G39" s="1"/>
      <c r="H39" s="1"/>
    </row>
    <row r="40" spans="1:8" x14ac:dyDescent="0.15">
      <c r="A40" s="1"/>
      <c r="B40" s="6"/>
      <c r="C40" s="6"/>
      <c r="D40" s="6"/>
      <c r="E40" s="6"/>
      <c r="F40" s="6"/>
      <c r="G40" s="1"/>
      <c r="H40" s="1"/>
    </row>
    <row r="41" spans="1:8" ht="14" x14ac:dyDescent="0.2">
      <c r="A41" s="1"/>
      <c r="B41" s="91"/>
      <c r="C41" s="92">
        <f>F33</f>
        <v>4.4678067866492803</v>
      </c>
      <c r="D41" s="93" t="s">
        <v>41</v>
      </c>
      <c r="E41" s="95"/>
      <c r="F41" s="6"/>
      <c r="G41" s="1"/>
      <c r="H41" s="1"/>
    </row>
    <row r="42" spans="1:8" ht="14" x14ac:dyDescent="0.2">
      <c r="A42" s="1"/>
      <c r="C42" s="88"/>
      <c r="D42" s="89"/>
      <c r="E42" s="6"/>
      <c r="F42" s="6"/>
      <c r="G42" s="1"/>
      <c r="H42" s="1"/>
    </row>
    <row r="43" spans="1:8" ht="14" x14ac:dyDescent="0.2">
      <c r="A43" s="1"/>
      <c r="C43" s="94">
        <f>C41*2564</f>
        <v>11455.456600968755</v>
      </c>
      <c r="D43" s="89" t="s">
        <v>152</v>
      </c>
      <c r="E43" s="6"/>
      <c r="F43" s="6"/>
      <c r="G43" s="1"/>
      <c r="H43" s="1"/>
    </row>
    <row r="44" spans="1:8" ht="14" x14ac:dyDescent="0.2">
      <c r="A44" s="1"/>
      <c r="C44" s="90"/>
      <c r="D44" s="90"/>
      <c r="E44" s="6"/>
      <c r="F44" s="6"/>
      <c r="G44" s="1"/>
      <c r="H44" s="1"/>
    </row>
    <row r="45" spans="1:8" ht="14" x14ac:dyDescent="0.2">
      <c r="A45" s="1"/>
      <c r="C45" s="94">
        <f>C41*16.5</f>
        <v>73.718811979713124</v>
      </c>
      <c r="D45" s="89" t="s">
        <v>132</v>
      </c>
      <c r="E45" s="6"/>
      <c r="F45" s="6"/>
      <c r="G45" s="1"/>
      <c r="H45" s="1"/>
    </row>
    <row r="46" spans="1:8" x14ac:dyDescent="0.15">
      <c r="A46" s="1"/>
      <c r="B46" s="6"/>
      <c r="C46" s="6"/>
      <c r="D46" s="6"/>
      <c r="E46" s="6"/>
      <c r="F46" s="6"/>
      <c r="G46" s="1"/>
      <c r="H46" s="1"/>
    </row>
    <row r="47" spans="1:8" x14ac:dyDescent="0.15">
      <c r="A47" s="1"/>
      <c r="B47" s="32"/>
      <c r="G47" s="1"/>
      <c r="H47" s="1"/>
    </row>
    <row r="48" spans="1:8" x14ac:dyDescent="0.15">
      <c r="A48" s="1"/>
      <c r="B48" s="7" t="s">
        <v>130</v>
      </c>
      <c r="G48" s="1"/>
      <c r="H48" s="1"/>
    </row>
    <row r="49" spans="1:8" x14ac:dyDescent="0.15">
      <c r="A49" s="1"/>
      <c r="B49" s="121" t="s">
        <v>127</v>
      </c>
      <c r="G49" s="1"/>
      <c r="H49" s="1"/>
    </row>
    <row r="50" spans="1:8" x14ac:dyDescent="0.15">
      <c r="A50" s="1"/>
      <c r="G50" s="1"/>
      <c r="H50" s="1"/>
    </row>
    <row r="51" spans="1:8" x14ac:dyDescent="0.15">
      <c r="A51" s="1"/>
      <c r="B51" s="1"/>
      <c r="C51" s="1"/>
      <c r="D51" s="1"/>
      <c r="E51" s="1"/>
      <c r="F51" s="1"/>
      <c r="G51" s="1"/>
      <c r="H51" s="1"/>
    </row>
    <row r="52" spans="1:8" x14ac:dyDescent="0.15">
      <c r="A52" s="1"/>
    </row>
    <row r="53" spans="1:8" x14ac:dyDescent="0.15">
      <c r="A53" s="1"/>
    </row>
    <row r="54" spans="1:8" x14ac:dyDescent="0.15">
      <c r="A54" s="1"/>
    </row>
    <row r="55" spans="1:8" x14ac:dyDescent="0.15">
      <c r="A55" s="1"/>
    </row>
    <row r="56" spans="1:8" x14ac:dyDescent="0.15">
      <c r="A56" s="1"/>
    </row>
    <row r="57" spans="1:8" x14ac:dyDescent="0.15">
      <c r="A57" s="1"/>
    </row>
    <row r="58" spans="1:8" x14ac:dyDescent="0.15">
      <c r="A58" s="1"/>
    </row>
    <row r="59" spans="1:8" x14ac:dyDescent="0.15">
      <c r="A59" s="1"/>
    </row>
    <row r="60" spans="1:8" x14ac:dyDescent="0.15">
      <c r="A60" s="1"/>
    </row>
    <row r="61" spans="1:8" x14ac:dyDescent="0.15">
      <c r="A61" s="1"/>
    </row>
    <row r="62" spans="1:8" x14ac:dyDescent="0.15">
      <c r="A62" s="1"/>
    </row>
    <row r="63" spans="1:8" x14ac:dyDescent="0.15">
      <c r="A63" s="1"/>
    </row>
  </sheetData>
  <sheetProtection algorithmName="SHA-512" hashValue="iMVT2/qgFkgYTZq7kvSKOpJ9CYztbXu56FTWPs92BT6wIdPcb8UNcbjkPaXAM4d6EpQIxveSnNci9+yIu/6u/g==" saltValue="tUb/LwkOqTwWcipgtQwDlA==" spinCount="100000" sheet="1" objects="1" scenarios="1"/>
  <protectedRanges>
    <protectedRange sqref="D7:E8 D13:E13" name="Enter your information"/>
  </protectedRanges>
  <mergeCells count="4">
    <mergeCell ref="C14:E14"/>
    <mergeCell ref="B2:F2"/>
    <mergeCell ref="B3:F3"/>
    <mergeCell ref="C15:E15"/>
  </mergeCells>
  <phoneticPr fontId="27" type="noConversion"/>
  <dataValidations count="2">
    <dataValidation type="decimal" operator="greaterThan" allowBlank="1" showInputMessage="1" showErrorMessage="1" errorTitle="Incorrect Data Type" error="Enter your local fuel prices for gas and diesel. If unknown, refer to Statistics Canada for provincial averages." sqref="D13:E13" xr:uid="{67A2CE36-B1F9-4656-A2E8-52F292858595}">
      <formula1>0</formula1>
    </dataValidation>
    <dataValidation type="whole" operator="greaterThanOrEqual" allowBlank="1" showInputMessage="1" showErrorMessage="1" errorTitle="Incorrect Data Type" error="Enter your estimated number of production weeks." sqref="E9:E11" xr:uid="{29E1B260-4EAB-47E1-9B67-20CF49577F6D}">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1F27AA2-D779-4BE0-BC4C-EF64D3C91892}">
          <x14:formula1>
            <xm:f>'Data Validation'!$R$3:$R$4</xm:f>
          </x14:formula1>
          <xm:sqref>E8</xm:sqref>
        </x14:dataValidation>
        <x14:dataValidation type="list" allowBlank="1" showInputMessage="1" showErrorMessage="1" xr:uid="{223876F4-5497-4F54-8AE3-AC85CF239FC8}">
          <x14:formula1>
            <xm:f>'Data Validation'!$N$3:$N$4</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6C16-E48F-4BBA-BCC9-B8A2233A27AD}">
  <dimension ref="A1:L47"/>
  <sheetViews>
    <sheetView topLeftCell="A18" zoomScale="200" zoomScaleNormal="200" workbookViewId="0">
      <selection activeCell="H40" sqref="H40"/>
    </sheetView>
  </sheetViews>
  <sheetFormatPr baseColWidth="10" defaultColWidth="9.1640625" defaultRowHeight="12" x14ac:dyDescent="0.15"/>
  <cols>
    <col min="1" max="1" width="3.5" style="2" customWidth="1"/>
    <col min="2" max="2" width="27.5" style="2" customWidth="1"/>
    <col min="3" max="3" width="16.1640625" style="2" customWidth="1"/>
    <col min="4" max="5" width="12.1640625" style="2" customWidth="1"/>
    <col min="6" max="6" width="9.1640625" style="2"/>
    <col min="7" max="7" width="29.6640625" style="2" customWidth="1"/>
    <col min="8" max="8" width="13.5" style="2" customWidth="1"/>
    <col min="9" max="9" width="20.33203125" style="2" customWidth="1"/>
    <col min="10" max="10" width="20.33203125" style="2" bestFit="1" customWidth="1"/>
    <col min="11" max="11" width="3.1640625" style="2" customWidth="1"/>
    <col min="12" max="12" width="2.33203125" style="2" customWidth="1"/>
    <col min="13" max="16384" width="9.1640625" style="2"/>
  </cols>
  <sheetData>
    <row r="1" spans="1:12" x14ac:dyDescent="0.15">
      <c r="A1" s="1"/>
      <c r="B1" s="1"/>
      <c r="C1" s="1"/>
      <c r="D1" s="1"/>
      <c r="E1" s="1"/>
      <c r="F1" s="1"/>
      <c r="G1" s="1"/>
      <c r="H1" s="1"/>
      <c r="I1" s="1"/>
      <c r="J1" s="1"/>
      <c r="K1" s="1"/>
      <c r="L1" s="1"/>
    </row>
    <row r="2" spans="1:12" ht="21" x14ac:dyDescent="0.25">
      <c r="A2" s="1"/>
      <c r="B2" s="29" t="s">
        <v>102</v>
      </c>
      <c r="C2" s="45"/>
      <c r="D2" s="45"/>
      <c r="E2" s="45"/>
      <c r="F2" s="45"/>
      <c r="G2" s="45"/>
      <c r="H2" s="45"/>
      <c r="I2" s="45"/>
      <c r="J2" s="45"/>
      <c r="K2" s="1"/>
      <c r="L2" s="1"/>
    </row>
    <row r="3" spans="1:12" ht="55.5" customHeight="1" x14ac:dyDescent="0.15">
      <c r="A3" s="1"/>
      <c r="B3" s="147" t="s">
        <v>134</v>
      </c>
      <c r="C3" s="147"/>
      <c r="D3" s="147"/>
      <c r="E3" s="147"/>
      <c r="F3" s="147"/>
      <c r="G3" s="147"/>
      <c r="H3" s="147"/>
      <c r="I3" s="147"/>
      <c r="J3" s="122"/>
      <c r="K3" s="1"/>
      <c r="L3" s="1"/>
    </row>
    <row r="4" spans="1:12" ht="15" x14ac:dyDescent="0.2">
      <c r="A4" s="1"/>
      <c r="B4" s="3" t="s">
        <v>103</v>
      </c>
      <c r="C4" s="4"/>
      <c r="D4" s="4"/>
      <c r="E4" s="4"/>
      <c r="F4" s="4"/>
      <c r="G4" s="4"/>
      <c r="H4" s="4"/>
      <c r="I4" s="4"/>
      <c r="J4" s="4"/>
      <c r="K4" s="1"/>
      <c r="L4" s="1"/>
    </row>
    <row r="5" spans="1:12" x14ac:dyDescent="0.15">
      <c r="A5" s="1"/>
      <c r="B5" s="7" t="s">
        <v>0</v>
      </c>
      <c r="G5" s="7" t="s">
        <v>155</v>
      </c>
      <c r="K5" s="1"/>
      <c r="L5" s="1"/>
    </row>
    <row r="6" spans="1:12" x14ac:dyDescent="0.15">
      <c r="A6" s="1"/>
      <c r="C6" s="7" t="s">
        <v>49</v>
      </c>
      <c r="D6" s="7" t="s">
        <v>50</v>
      </c>
      <c r="E6" s="7"/>
      <c r="H6" s="7" t="s">
        <v>49</v>
      </c>
      <c r="I6" s="7" t="s">
        <v>50</v>
      </c>
      <c r="J6" s="7"/>
      <c r="K6" s="1"/>
      <c r="L6" s="1"/>
    </row>
    <row r="7" spans="1:12" x14ac:dyDescent="0.15">
      <c r="A7" s="1"/>
      <c r="B7" s="2" t="s">
        <v>110</v>
      </c>
      <c r="C7" s="78">
        <v>0</v>
      </c>
      <c r="D7" s="79" t="s">
        <v>106</v>
      </c>
      <c r="E7" s="123" t="s">
        <v>63</v>
      </c>
      <c r="G7" s="2" t="s">
        <v>156</v>
      </c>
      <c r="H7" s="78">
        <v>500</v>
      </c>
      <c r="I7" s="79" t="s">
        <v>106</v>
      </c>
      <c r="J7" s="123" t="s">
        <v>63</v>
      </c>
      <c r="K7" s="1"/>
      <c r="L7" s="1"/>
    </row>
    <row r="8" spans="1:12" x14ac:dyDescent="0.15">
      <c r="A8" s="1"/>
      <c r="B8" s="2" t="s">
        <v>111</v>
      </c>
      <c r="C8" s="78">
        <v>265</v>
      </c>
      <c r="D8" s="79" t="s">
        <v>105</v>
      </c>
      <c r="E8" s="123" t="s">
        <v>63</v>
      </c>
      <c r="G8" s="2" t="s">
        <v>53</v>
      </c>
      <c r="H8" s="78">
        <v>0</v>
      </c>
      <c r="I8" s="79" t="s">
        <v>105</v>
      </c>
      <c r="J8" s="123" t="s">
        <v>63</v>
      </c>
      <c r="K8" s="1"/>
      <c r="L8" s="1"/>
    </row>
    <row r="9" spans="1:12" x14ac:dyDescent="0.15">
      <c r="A9" s="1"/>
      <c r="B9" s="2" t="s">
        <v>107</v>
      </c>
      <c r="C9" s="133">
        <v>4</v>
      </c>
      <c r="D9" s="79" t="s">
        <v>1</v>
      </c>
      <c r="E9" s="123" t="s">
        <v>63</v>
      </c>
      <c r="G9" s="2" t="s">
        <v>114</v>
      </c>
      <c r="H9" s="78">
        <v>30</v>
      </c>
      <c r="I9" s="79" t="s">
        <v>105</v>
      </c>
      <c r="J9" s="123" t="s">
        <v>63</v>
      </c>
      <c r="K9" s="1"/>
      <c r="L9" s="1"/>
    </row>
    <row r="10" spans="1:12" ht="13" x14ac:dyDescent="0.15">
      <c r="A10" s="1"/>
      <c r="B10" s="81" t="s">
        <v>112</v>
      </c>
      <c r="G10" s="2" t="s">
        <v>107</v>
      </c>
      <c r="H10" s="31">
        <v>4</v>
      </c>
      <c r="I10" s="79" t="s">
        <v>1</v>
      </c>
      <c r="J10" s="123" t="s">
        <v>63</v>
      </c>
      <c r="K10" s="1"/>
      <c r="L10" s="1"/>
    </row>
    <row r="11" spans="1:12" ht="13" x14ac:dyDescent="0.15">
      <c r="A11" s="1"/>
      <c r="B11" s="81"/>
      <c r="D11" s="7"/>
      <c r="I11" s="104"/>
      <c r="J11" s="123"/>
      <c r="K11" s="1"/>
      <c r="L11" s="1"/>
    </row>
    <row r="12" spans="1:12" x14ac:dyDescent="0.15">
      <c r="A12" s="1"/>
      <c r="B12" s="7" t="s">
        <v>158</v>
      </c>
      <c r="C12" s="54">
        <f>SUM(IF(D7="daily",C7,(IF(D7="weekly",C7/5))),IF(D8="daily",C8,(IF(D8="weekly",C8/5))))*(IF(D9="days",C9,(IF(D9="weeks",C9*5))))</f>
        <v>1060</v>
      </c>
      <c r="D12" s="100" t="s">
        <v>98</v>
      </c>
      <c r="E12" s="80"/>
      <c r="G12" s="7" t="s">
        <v>158</v>
      </c>
      <c r="H12" s="54">
        <f>SUM(IF(I7="daily",H7,IF(I7="weekly",H7/5)),-IF(I8="daily",H8,IF(I8="weekly",H8/5)),IF(I9="daily",H9,IF(I9="weekly",H9/5)))*IF(I10="days",H10,IF(I10="weeks",H10*5))</f>
        <v>520</v>
      </c>
      <c r="I12" s="32" t="s">
        <v>98</v>
      </c>
      <c r="J12" s="7"/>
      <c r="K12" s="1"/>
      <c r="L12" s="1"/>
    </row>
    <row r="13" spans="1:12" x14ac:dyDescent="0.15">
      <c r="A13" s="1"/>
      <c r="D13" s="7"/>
      <c r="J13" s="7"/>
      <c r="K13" s="1"/>
      <c r="L13" s="1"/>
    </row>
    <row r="14" spans="1:12" ht="15" x14ac:dyDescent="0.15">
      <c r="A14" s="1"/>
      <c r="B14" s="82" t="s">
        <v>55</v>
      </c>
      <c r="C14" s="83">
        <f>C12-H12</f>
        <v>540</v>
      </c>
      <c r="D14" s="100" t="s">
        <v>98</v>
      </c>
      <c r="E14" s="7"/>
      <c r="F14" s="7"/>
      <c r="G14" s="7"/>
      <c r="H14" s="7"/>
      <c r="I14" s="46"/>
      <c r="J14" s="7"/>
      <c r="K14" s="1"/>
      <c r="L14" s="1"/>
    </row>
    <row r="15" spans="1:12" x14ac:dyDescent="0.15">
      <c r="A15" s="1"/>
      <c r="B15" s="32" t="s">
        <v>59</v>
      </c>
      <c r="K15" s="1"/>
      <c r="L15" s="1"/>
    </row>
    <row r="16" spans="1:12" x14ac:dyDescent="0.15">
      <c r="A16" s="1"/>
      <c r="K16" s="1"/>
      <c r="L16" s="1"/>
    </row>
    <row r="17" spans="1:12" ht="15" x14ac:dyDescent="0.2">
      <c r="A17" s="1"/>
      <c r="B17" s="3" t="s">
        <v>60</v>
      </c>
      <c r="C17" s="4"/>
      <c r="D17" s="4"/>
      <c r="E17" s="4"/>
      <c r="F17" s="4"/>
      <c r="G17" s="4"/>
      <c r="H17" s="4"/>
      <c r="I17" s="4"/>
      <c r="J17" s="4"/>
      <c r="K17" s="1"/>
      <c r="L17" s="1"/>
    </row>
    <row r="18" spans="1:12" x14ac:dyDescent="0.15">
      <c r="A18" s="1"/>
      <c r="B18" s="7" t="s">
        <v>0</v>
      </c>
      <c r="G18" s="7" t="s">
        <v>57</v>
      </c>
      <c r="K18" s="1"/>
      <c r="L18" s="1"/>
    </row>
    <row r="19" spans="1:12" x14ac:dyDescent="0.15">
      <c r="A19" s="1"/>
      <c r="C19" s="7" t="s">
        <v>49</v>
      </c>
      <c r="D19" s="7" t="s">
        <v>50</v>
      </c>
      <c r="E19" s="7"/>
      <c r="H19" s="7" t="s">
        <v>49</v>
      </c>
      <c r="I19" s="7" t="s">
        <v>50</v>
      </c>
      <c r="J19" s="7"/>
      <c r="K19" s="1"/>
      <c r="L19" s="1"/>
    </row>
    <row r="20" spans="1:12" x14ac:dyDescent="0.15">
      <c r="A20" s="1"/>
      <c r="B20" s="2" t="s">
        <v>110</v>
      </c>
      <c r="C20" s="78">
        <v>1200</v>
      </c>
      <c r="D20" s="79" t="s">
        <v>106</v>
      </c>
      <c r="E20" s="123" t="s">
        <v>63</v>
      </c>
      <c r="G20" s="2" t="s">
        <v>113</v>
      </c>
      <c r="H20" s="78">
        <v>3500</v>
      </c>
      <c r="I20" s="79" t="s">
        <v>106</v>
      </c>
      <c r="J20" s="123" t="s">
        <v>63</v>
      </c>
      <c r="K20" s="1"/>
      <c r="L20" s="1"/>
    </row>
    <row r="21" spans="1:12" x14ac:dyDescent="0.15">
      <c r="A21" s="1"/>
      <c r="B21" s="2" t="s">
        <v>111</v>
      </c>
      <c r="C21" s="78">
        <v>450</v>
      </c>
      <c r="D21" s="79" t="s">
        <v>105</v>
      </c>
      <c r="E21" s="123" t="s">
        <v>63</v>
      </c>
      <c r="G21" s="2" t="s">
        <v>53</v>
      </c>
      <c r="H21" s="78">
        <v>0</v>
      </c>
      <c r="I21" s="79" t="s">
        <v>105</v>
      </c>
      <c r="J21" s="123" t="s">
        <v>63</v>
      </c>
      <c r="K21" s="1"/>
      <c r="L21" s="1"/>
    </row>
    <row r="22" spans="1:12" x14ac:dyDescent="0.15">
      <c r="A22" s="1"/>
      <c r="B22" s="2" t="s">
        <v>107</v>
      </c>
      <c r="C22" s="133">
        <v>7</v>
      </c>
      <c r="D22" s="79" t="s">
        <v>1</v>
      </c>
      <c r="E22" s="123" t="s">
        <v>63</v>
      </c>
      <c r="G22" s="2" t="s">
        <v>114</v>
      </c>
      <c r="H22" s="78">
        <v>50</v>
      </c>
      <c r="I22" s="79" t="s">
        <v>105</v>
      </c>
      <c r="J22" s="123" t="s">
        <v>63</v>
      </c>
      <c r="K22" s="1"/>
      <c r="L22" s="1"/>
    </row>
    <row r="23" spans="1:12" ht="13" x14ac:dyDescent="0.15">
      <c r="A23" s="1"/>
      <c r="B23" s="81" t="s">
        <v>112</v>
      </c>
      <c r="G23" s="2" t="s">
        <v>107</v>
      </c>
      <c r="H23" s="31">
        <v>7</v>
      </c>
      <c r="I23" s="79" t="s">
        <v>1</v>
      </c>
      <c r="J23" s="123" t="s">
        <v>63</v>
      </c>
      <c r="K23" s="1"/>
      <c r="L23" s="1"/>
    </row>
    <row r="24" spans="1:12" x14ac:dyDescent="0.15">
      <c r="A24" s="1"/>
      <c r="D24" s="7"/>
      <c r="K24" s="1"/>
      <c r="L24" s="1"/>
    </row>
    <row r="25" spans="1:12" x14ac:dyDescent="0.15">
      <c r="A25" s="1"/>
      <c r="B25" s="7" t="s">
        <v>158</v>
      </c>
      <c r="C25" s="54">
        <f>SUM(IF(D20="daily",C20,(IF(D20="weekly",C20/5))),IF(D21="daily",C21,(IF(D21="weekly",C21/5))))*(IF(D22="days",C22,(IF(D22="weeks",C22*5))))</f>
        <v>4830</v>
      </c>
      <c r="D25" s="100" t="s">
        <v>98</v>
      </c>
      <c r="E25" s="80"/>
      <c r="F25" s="7"/>
      <c r="G25" s="7" t="s">
        <v>158</v>
      </c>
      <c r="H25" s="54">
        <f>SUM(IF(I20="daily",H20,IF(I20="weekly",H20/5)),-IF(I21="daily",H21,IF(I21="weekly",H21/5)),IF(I22="daily",H22,IF(I22="weekly",H22/5)))*IF(I23="days",H23,IF(I23="weeks",H23*5))</f>
        <v>5250</v>
      </c>
      <c r="I25" s="32" t="s">
        <v>98</v>
      </c>
      <c r="K25" s="1"/>
      <c r="L25" s="1"/>
    </row>
    <row r="26" spans="1:12" x14ac:dyDescent="0.15">
      <c r="A26" s="1"/>
      <c r="D26" s="7"/>
      <c r="K26" s="1"/>
      <c r="L26" s="1"/>
    </row>
    <row r="27" spans="1:12" ht="15" x14ac:dyDescent="0.2">
      <c r="A27" s="1"/>
      <c r="B27" s="47" t="s">
        <v>55</v>
      </c>
      <c r="C27" s="48">
        <f>C25-H25</f>
        <v>-420</v>
      </c>
      <c r="D27" s="100" t="s">
        <v>98</v>
      </c>
      <c r="E27" s="7"/>
      <c r="F27" s="7"/>
      <c r="G27" s="7"/>
      <c r="H27" s="7"/>
      <c r="I27" s="46"/>
      <c r="J27" s="46"/>
      <c r="K27" s="1"/>
      <c r="L27" s="1"/>
    </row>
    <row r="28" spans="1:12" x14ac:dyDescent="0.15">
      <c r="A28" s="1"/>
      <c r="B28" s="32" t="s">
        <v>58</v>
      </c>
      <c r="K28" s="1"/>
      <c r="L28" s="1"/>
    </row>
    <row r="29" spans="1:12" x14ac:dyDescent="0.15">
      <c r="A29" s="1"/>
      <c r="K29" s="1"/>
      <c r="L29" s="1"/>
    </row>
    <row r="30" spans="1:12" ht="15" x14ac:dyDescent="0.2">
      <c r="A30" s="1"/>
      <c r="B30" s="3" t="s">
        <v>104</v>
      </c>
      <c r="C30" s="4"/>
      <c r="D30" s="4"/>
      <c r="E30" s="4"/>
      <c r="F30" s="4"/>
      <c r="G30" s="4"/>
      <c r="H30" s="4"/>
      <c r="I30" s="4"/>
      <c r="J30" s="4"/>
      <c r="K30" s="1"/>
      <c r="L30" s="1"/>
    </row>
    <row r="31" spans="1:12" x14ac:dyDescent="0.15">
      <c r="A31" s="1"/>
      <c r="B31" s="7" t="s">
        <v>0</v>
      </c>
      <c r="G31" s="7" t="s">
        <v>52</v>
      </c>
      <c r="K31" s="1"/>
      <c r="L31" s="1"/>
    </row>
    <row r="32" spans="1:12" x14ac:dyDescent="0.15">
      <c r="A32" s="1"/>
      <c r="C32" s="7" t="s">
        <v>49</v>
      </c>
      <c r="D32" s="7" t="s">
        <v>50</v>
      </c>
      <c r="E32" s="7"/>
      <c r="H32" s="7" t="s">
        <v>49</v>
      </c>
      <c r="I32" s="7" t="s">
        <v>50</v>
      </c>
      <c r="J32" s="7"/>
      <c r="K32" s="1"/>
      <c r="L32" s="1"/>
    </row>
    <row r="33" spans="1:12" x14ac:dyDescent="0.15">
      <c r="A33" s="1"/>
      <c r="B33" s="2" t="s">
        <v>110</v>
      </c>
      <c r="C33" s="78">
        <v>0</v>
      </c>
      <c r="D33" s="79" t="s">
        <v>106</v>
      </c>
      <c r="E33" s="123" t="s">
        <v>63</v>
      </c>
      <c r="G33" s="2" t="s">
        <v>51</v>
      </c>
      <c r="H33" s="78">
        <v>0</v>
      </c>
      <c r="I33" s="101" t="s">
        <v>54</v>
      </c>
      <c r="J33" s="123" t="s">
        <v>131</v>
      </c>
      <c r="K33" s="1"/>
      <c r="L33" s="1"/>
    </row>
    <row r="34" spans="1:12" x14ac:dyDescent="0.15">
      <c r="A34" s="1"/>
      <c r="B34" s="2" t="s">
        <v>111</v>
      </c>
      <c r="C34" s="78">
        <v>900</v>
      </c>
      <c r="D34" s="79" t="s">
        <v>105</v>
      </c>
      <c r="E34" s="123" t="s">
        <v>63</v>
      </c>
      <c r="G34" s="32" t="s">
        <v>115</v>
      </c>
      <c r="H34" s="78">
        <v>0</v>
      </c>
      <c r="I34" s="101" t="s">
        <v>54</v>
      </c>
      <c r="J34" s="123" t="s">
        <v>131</v>
      </c>
      <c r="K34" s="1"/>
      <c r="L34" s="1"/>
    </row>
    <row r="35" spans="1:12" x14ac:dyDescent="0.15">
      <c r="A35" s="1"/>
      <c r="B35" s="2" t="s">
        <v>107</v>
      </c>
      <c r="C35" s="133">
        <v>40</v>
      </c>
      <c r="D35" s="79" t="s">
        <v>1</v>
      </c>
      <c r="E35" s="123" t="s">
        <v>63</v>
      </c>
      <c r="G35" s="2" t="s">
        <v>114</v>
      </c>
      <c r="H35" s="78">
        <v>50</v>
      </c>
      <c r="I35" s="79" t="s">
        <v>105</v>
      </c>
      <c r="J35" s="123" t="s">
        <v>63</v>
      </c>
      <c r="K35" s="1"/>
      <c r="L35" s="1"/>
    </row>
    <row r="36" spans="1:12" ht="13" x14ac:dyDescent="0.15">
      <c r="A36" s="1"/>
      <c r="B36" s="81" t="s">
        <v>112</v>
      </c>
      <c r="G36" s="2" t="s">
        <v>107</v>
      </c>
      <c r="H36" s="31">
        <v>40</v>
      </c>
      <c r="I36" s="79" t="s">
        <v>1</v>
      </c>
      <c r="J36" s="123" t="s">
        <v>63</v>
      </c>
      <c r="K36" s="1"/>
      <c r="L36" s="1"/>
    </row>
    <row r="37" spans="1:12" x14ac:dyDescent="0.15">
      <c r="A37" s="1"/>
      <c r="K37" s="1"/>
      <c r="L37" s="1"/>
    </row>
    <row r="38" spans="1:12" x14ac:dyDescent="0.15">
      <c r="A38" s="1"/>
      <c r="B38" s="7" t="s">
        <v>158</v>
      </c>
      <c r="C38" s="54">
        <f>SUM(IF(D33="daily",C33,(IF(D33="weekly",C33/5))),IF(D34="daily",C34,(IF(D34="weekly",C34/5))))*(IF(D35="days",C35,(IF(D35="weeks",C35*5))))</f>
        <v>36000</v>
      </c>
      <c r="D38" s="32" t="s">
        <v>98</v>
      </c>
      <c r="E38" s="80"/>
      <c r="F38" s="7"/>
      <c r="G38" s="7" t="s">
        <v>158</v>
      </c>
      <c r="H38" s="54">
        <f>SUM(H33,-H34,(IF(I35="daily",H35,IF(I35="weekly",H35/5)))*IF(I36="days",H36,IF(I36="weeks",H36*5)))</f>
        <v>2000</v>
      </c>
      <c r="I38" s="32" t="s">
        <v>98</v>
      </c>
      <c r="K38" s="1"/>
      <c r="L38" s="1"/>
    </row>
    <row r="39" spans="1:12" x14ac:dyDescent="0.15">
      <c r="A39" s="1"/>
      <c r="K39" s="1"/>
      <c r="L39" s="1"/>
    </row>
    <row r="40" spans="1:12" ht="15" x14ac:dyDescent="0.2">
      <c r="A40" s="1"/>
      <c r="B40" s="47" t="s">
        <v>55</v>
      </c>
      <c r="C40" s="48">
        <f>C38-H38</f>
        <v>34000</v>
      </c>
      <c r="D40" s="32" t="s">
        <v>98</v>
      </c>
      <c r="E40" s="7"/>
      <c r="F40" s="7"/>
      <c r="G40" s="7"/>
      <c r="H40" s="7"/>
      <c r="I40" s="46"/>
      <c r="J40" s="46"/>
      <c r="K40" s="1"/>
      <c r="L40" s="1"/>
    </row>
    <row r="41" spans="1:12" x14ac:dyDescent="0.15">
      <c r="A41" s="1"/>
      <c r="B41" s="32" t="s">
        <v>56</v>
      </c>
      <c r="K41" s="1"/>
      <c r="L41" s="1"/>
    </row>
    <row r="42" spans="1:12" x14ac:dyDescent="0.15">
      <c r="A42" s="1"/>
      <c r="B42" s="32"/>
      <c r="K42" s="1"/>
      <c r="L42" s="1"/>
    </row>
    <row r="43" spans="1:12" x14ac:dyDescent="0.15">
      <c r="A43" s="1"/>
      <c r="B43" s="32"/>
      <c r="K43" s="1"/>
      <c r="L43" s="1"/>
    </row>
    <row r="44" spans="1:12" x14ac:dyDescent="0.15">
      <c r="A44" s="1"/>
      <c r="B44" s="7" t="s">
        <v>130</v>
      </c>
      <c r="K44" s="1"/>
      <c r="L44" s="1"/>
    </row>
    <row r="45" spans="1:12" x14ac:dyDescent="0.15">
      <c r="A45" s="1"/>
      <c r="B45" s="121" t="s">
        <v>127</v>
      </c>
      <c r="K45" s="1"/>
      <c r="L45" s="1"/>
    </row>
    <row r="46" spans="1:12" x14ac:dyDescent="0.15">
      <c r="A46" s="1"/>
      <c r="K46" s="1"/>
      <c r="L46" s="1"/>
    </row>
    <row r="47" spans="1:12" x14ac:dyDescent="0.15">
      <c r="A47" s="1"/>
      <c r="B47" s="1"/>
      <c r="C47" s="1"/>
      <c r="D47" s="1"/>
      <c r="E47" s="1"/>
      <c r="F47" s="1"/>
      <c r="G47" s="1"/>
      <c r="H47" s="1"/>
      <c r="I47" s="1"/>
      <c r="J47" s="1"/>
      <c r="K47" s="1"/>
      <c r="L47" s="1"/>
    </row>
  </sheetData>
  <sheetProtection algorithmName="SHA-512" hashValue="l5dM44sQvh3TyL9oAfCihV4zMfYGgmUSSE7/W2Mfa4++Fqn4XWRHvQahsWEiAyHnK8HEVGjPyTwLUbiNgOs2Yg==" saltValue="XN/AJ5dML/JNHDaH0KDLiQ==" spinCount="100000" sheet="1" objects="1" scenarios="1"/>
  <protectedRanges>
    <protectedRange sqref="H7:I11 C20:D22 H20:I23 C33:D35 H33:I36 C7:D9" name="Enter your information"/>
  </protectedRanges>
  <mergeCells count="1">
    <mergeCell ref="B3:I3"/>
  </mergeCells>
  <dataValidations count="1">
    <dataValidation type="decimal" operator="greaterThanOrEqual" allowBlank="1" showInputMessage="1" showErrorMessage="1" error="Please enter the rebate as a positive value." prompt="Enter your clean energy rebate amount if applicable" sqref="H21 H8 H34" xr:uid="{B2B60EFC-1967-4617-8C0D-A15F525A9974}">
      <formula1>0</formula1>
    </dataValidation>
  </dataValidations>
  <hyperlinks>
    <hyperlink ref="B10" location="'3. Estimate Fuel Consumption'!A1" display="Tip: Use tab 3. Estimate Fuel Consumption for this amount" xr:uid="{E54AB79B-B066-4006-A5C0-15504673BAA7}"/>
    <hyperlink ref="B23" location="'3. Estimate Fuel Consumption'!A1" display="Tip: Use tab 3. Estimate Fuel Consumption for this amount" xr:uid="{A9F5FB2B-3756-45DF-B3E0-06D4E09F8814}"/>
    <hyperlink ref="B36" location="'3. Estimate Fuel Consumption'!A1" display="Tip: Use tab 3. Estimate Fuel Consumption for this amount" xr:uid="{2AB5954B-6AEB-4CBD-AA1B-BD1F81EC4530}"/>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56D953-501D-4DE0-B69E-71AB1B61DB3A}">
          <x14:formula1>
            <xm:f>'Data Validation'!$N$3:$N$4</xm:f>
          </x14:formula1>
          <xm:sqref>I7:I9 D20:D21 D7:D8 D33:D34 I20:I22 I35</xm:sqref>
        </x14:dataValidation>
        <x14:dataValidation type="list" allowBlank="1" showInputMessage="1" showErrorMessage="1" xr:uid="{85E76E63-3B41-4D22-8BBA-3E4FEC27AB1B}">
          <x14:formula1>
            <xm:f>'Data Validation'!$R$3:$R$4</xm:f>
          </x14:formula1>
          <xm:sqref>I23 I10:I11 D22 D9 D35 I36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07915-2B04-4E7E-923B-E528B9CF6D2B}">
  <dimension ref="A1:M70"/>
  <sheetViews>
    <sheetView zoomScale="200" zoomScaleNormal="200" workbookViewId="0">
      <selection activeCell="D9" sqref="D9"/>
    </sheetView>
  </sheetViews>
  <sheetFormatPr baseColWidth="10" defaultColWidth="8.83203125" defaultRowHeight="13" x14ac:dyDescent="0.15"/>
  <cols>
    <col min="1" max="1" width="2.83203125" customWidth="1"/>
    <col min="3" max="3" width="17.5" customWidth="1"/>
    <col min="4" max="4" width="15.33203125" bestFit="1" customWidth="1"/>
    <col min="5" max="5" width="18.5" customWidth="1"/>
    <col min="6" max="6" width="12.83203125" customWidth="1"/>
    <col min="7" max="7" width="17.1640625" customWidth="1"/>
    <col min="8" max="8" width="13.83203125" customWidth="1"/>
    <col min="9" max="9" width="25" customWidth="1"/>
    <col min="10" max="10" width="3" style="73" customWidth="1"/>
    <col min="11" max="11" width="2.33203125" style="73" customWidth="1"/>
    <col min="12" max="13" width="9.1640625" style="73"/>
  </cols>
  <sheetData>
    <row r="1" spans="1:13" x14ac:dyDescent="0.15">
      <c r="A1" s="1"/>
      <c r="B1" s="1"/>
      <c r="C1" s="1"/>
      <c r="D1" s="1"/>
      <c r="E1" s="1"/>
      <c r="F1" s="1"/>
      <c r="G1" s="1"/>
      <c r="H1" s="1"/>
      <c r="I1" s="1"/>
      <c r="J1" s="1"/>
      <c r="K1" s="1"/>
    </row>
    <row r="2" spans="1:13" ht="21" x14ac:dyDescent="0.25">
      <c r="A2" s="1"/>
      <c r="B2" s="29" t="s">
        <v>135</v>
      </c>
      <c r="C2" s="49"/>
      <c r="D2" s="49"/>
      <c r="E2" s="49"/>
      <c r="F2" s="49"/>
      <c r="G2" s="49"/>
      <c r="H2" s="49"/>
      <c r="I2" s="49"/>
      <c r="J2" s="1"/>
      <c r="K2" s="1"/>
    </row>
    <row r="3" spans="1:13" ht="70.5" customHeight="1" x14ac:dyDescent="0.15">
      <c r="A3" s="1"/>
      <c r="B3" s="147" t="s">
        <v>128</v>
      </c>
      <c r="C3" s="147"/>
      <c r="D3" s="147"/>
      <c r="E3" s="147"/>
      <c r="F3" s="147"/>
      <c r="G3" s="147"/>
      <c r="H3" s="147"/>
      <c r="I3" s="147"/>
      <c r="J3" s="1"/>
      <c r="K3" s="1"/>
      <c r="L3" s="74"/>
      <c r="M3" s="74"/>
    </row>
    <row r="4" spans="1:13" ht="15" x14ac:dyDescent="0.2">
      <c r="A4" s="1"/>
      <c r="B4" s="3" t="s">
        <v>76</v>
      </c>
      <c r="C4" s="50"/>
      <c r="D4" s="50"/>
      <c r="E4" s="50"/>
      <c r="F4" s="50"/>
      <c r="G4" s="50"/>
      <c r="H4" s="50"/>
      <c r="I4" s="50"/>
      <c r="J4" s="1"/>
      <c r="K4" s="1"/>
    </row>
    <row r="5" spans="1:13" x14ac:dyDescent="0.15">
      <c r="A5" s="1"/>
      <c r="B5" s="7" t="s">
        <v>62</v>
      </c>
      <c r="G5" s="23" t="s">
        <v>65</v>
      </c>
      <c r="J5" s="1"/>
      <c r="K5" s="1"/>
    </row>
    <row r="6" spans="1:13" x14ac:dyDescent="0.15">
      <c r="A6" s="1"/>
      <c r="B6" s="2"/>
      <c r="C6" s="109" t="s">
        <v>45</v>
      </c>
      <c r="D6" s="110" t="s">
        <v>10</v>
      </c>
      <c r="E6" s="32" t="s">
        <v>63</v>
      </c>
      <c r="F6" s="2"/>
      <c r="G6" s="2"/>
      <c r="H6" s="109" t="s">
        <v>20</v>
      </c>
      <c r="I6" s="110" t="s">
        <v>22</v>
      </c>
      <c r="J6" s="1"/>
      <c r="K6" s="1"/>
    </row>
    <row r="7" spans="1:13" x14ac:dyDescent="0.15">
      <c r="A7" s="1"/>
      <c r="B7" s="2"/>
      <c r="C7" s="109" t="s">
        <v>8</v>
      </c>
      <c r="D7" s="110">
        <v>2</v>
      </c>
      <c r="E7" s="32" t="s">
        <v>63</v>
      </c>
      <c r="F7" s="2"/>
      <c r="G7" s="2"/>
      <c r="H7" s="109" t="s">
        <v>145</v>
      </c>
      <c r="I7" s="112">
        <v>4.59</v>
      </c>
      <c r="J7" s="1"/>
      <c r="K7" s="1"/>
    </row>
    <row r="8" spans="1:13" x14ac:dyDescent="0.15">
      <c r="A8" s="1"/>
      <c r="B8" s="2"/>
      <c r="C8" s="109" t="s">
        <v>4</v>
      </c>
      <c r="D8" s="110">
        <v>24</v>
      </c>
      <c r="E8" s="32" t="s">
        <v>64</v>
      </c>
      <c r="F8" s="2"/>
      <c r="G8" s="2"/>
      <c r="H8" s="2"/>
      <c r="I8" s="32" t="s">
        <v>75</v>
      </c>
      <c r="J8" s="1"/>
      <c r="K8" s="1"/>
    </row>
    <row r="9" spans="1:13" x14ac:dyDescent="0.15">
      <c r="A9" s="1"/>
      <c r="B9" s="2"/>
      <c r="C9" s="109" t="s">
        <v>66</v>
      </c>
      <c r="D9" s="111">
        <v>0.25</v>
      </c>
      <c r="E9" s="32" t="s">
        <v>63</v>
      </c>
      <c r="F9" s="2"/>
      <c r="G9" s="2"/>
      <c r="H9" s="2"/>
      <c r="I9" s="2"/>
      <c r="J9" s="1"/>
      <c r="K9" s="1"/>
    </row>
    <row r="10" spans="1:13" x14ac:dyDescent="0.15">
      <c r="A10" s="1"/>
      <c r="B10" s="2"/>
      <c r="C10" s="2"/>
      <c r="D10" s="102"/>
      <c r="E10" s="32"/>
      <c r="F10" s="2"/>
      <c r="G10" s="2"/>
      <c r="H10" s="2"/>
      <c r="I10" s="2"/>
      <c r="J10" s="1"/>
      <c r="K10" s="1"/>
    </row>
    <row r="11" spans="1:13" x14ac:dyDescent="0.15">
      <c r="A11" s="1"/>
      <c r="B11" s="2"/>
      <c r="C11" s="32" t="s">
        <v>121</v>
      </c>
      <c r="D11" s="96"/>
      <c r="E11" s="32"/>
      <c r="F11" s="2"/>
      <c r="G11" s="2"/>
      <c r="H11" s="2"/>
      <c r="I11" s="2"/>
      <c r="J11" s="1"/>
      <c r="K11" s="1"/>
    </row>
    <row r="12" spans="1:13" x14ac:dyDescent="0.15">
      <c r="A12" s="1"/>
      <c r="B12" s="2"/>
      <c r="C12" s="32" t="s">
        <v>122</v>
      </c>
      <c r="D12" s="2"/>
      <c r="E12" s="2"/>
      <c r="F12" s="2"/>
      <c r="G12" s="2"/>
      <c r="H12" s="2"/>
      <c r="I12" s="2"/>
      <c r="J12" s="1"/>
      <c r="K12" s="1"/>
    </row>
    <row r="13" spans="1:13" x14ac:dyDescent="0.15">
      <c r="A13" s="1"/>
      <c r="B13" s="2"/>
      <c r="C13" s="2"/>
      <c r="D13" s="2"/>
      <c r="E13" s="2"/>
      <c r="F13" s="2"/>
      <c r="G13" s="2"/>
      <c r="H13" s="2"/>
      <c r="I13" s="2"/>
      <c r="J13" s="1"/>
      <c r="K13" s="1"/>
    </row>
    <row r="14" spans="1:13" x14ac:dyDescent="0.15">
      <c r="A14" s="1"/>
      <c r="B14" s="2"/>
      <c r="C14" s="7" t="s">
        <v>70</v>
      </c>
      <c r="D14" s="99" t="str">
        <f>_xlfn.CONCAT(D6," Tier ",D7)</f>
        <v>1200 Amp Tier 2</v>
      </c>
      <c r="E14" s="100" t="s">
        <v>98</v>
      </c>
      <c r="F14" s="2"/>
      <c r="G14" s="2"/>
      <c r="H14" s="2"/>
      <c r="I14" s="2"/>
      <c r="J14" s="1"/>
      <c r="K14" s="1"/>
    </row>
    <row r="15" spans="1:13" x14ac:dyDescent="0.15">
      <c r="A15" s="1"/>
      <c r="B15" s="2"/>
      <c r="C15" s="7" t="s">
        <v>147</v>
      </c>
      <c r="D15" s="135">
        <f>INDEX('Data Validation'!J12:M37,MATCH(D14,'Data Validation'!D12:D37,0),MATCH(D9,'Data Validation'!E11:H11,0))</f>
        <v>4.0951122853368558</v>
      </c>
      <c r="E15" s="100" t="s">
        <v>101</v>
      </c>
      <c r="F15" s="2"/>
      <c r="G15" s="2"/>
      <c r="H15" s="2"/>
      <c r="J15" s="1"/>
      <c r="K15" s="1"/>
    </row>
    <row r="16" spans="1:13" x14ac:dyDescent="0.15">
      <c r="A16" s="1"/>
      <c r="B16" s="2"/>
      <c r="C16" s="2"/>
      <c r="D16" s="2"/>
      <c r="E16" s="2"/>
      <c r="F16" s="2"/>
      <c r="G16" s="2"/>
      <c r="H16" s="2"/>
      <c r="I16" s="2"/>
      <c r="J16" s="1"/>
      <c r="K16" s="1"/>
    </row>
    <row r="17" spans="1:11" x14ac:dyDescent="0.15">
      <c r="A17" s="1"/>
      <c r="B17" s="2"/>
      <c r="C17" s="2"/>
      <c r="D17" s="2"/>
      <c r="E17" s="2"/>
      <c r="F17" s="2"/>
      <c r="G17" s="2"/>
      <c r="H17" s="2"/>
      <c r="I17" s="2"/>
      <c r="J17" s="1"/>
      <c r="K17" s="1"/>
    </row>
    <row r="18" spans="1:11" ht="15" x14ac:dyDescent="0.2">
      <c r="A18" s="1"/>
      <c r="B18" s="3" t="s">
        <v>77</v>
      </c>
      <c r="C18" s="50"/>
      <c r="D18" s="50"/>
      <c r="E18" s="50"/>
      <c r="F18" s="50"/>
      <c r="G18" s="50"/>
      <c r="H18" s="50"/>
      <c r="I18" s="50"/>
      <c r="J18" s="1"/>
      <c r="K18" s="1"/>
    </row>
    <row r="19" spans="1:11" x14ac:dyDescent="0.15">
      <c r="A19" s="1"/>
      <c r="B19" s="7" t="s">
        <v>137</v>
      </c>
      <c r="C19" s="2"/>
      <c r="D19" s="2"/>
      <c r="E19" s="2"/>
      <c r="F19" s="2"/>
      <c r="G19" s="2"/>
      <c r="H19" s="2"/>
      <c r="I19" s="2"/>
      <c r="J19" s="1"/>
      <c r="K19" s="1"/>
    </row>
    <row r="20" spans="1:11" x14ac:dyDescent="0.15">
      <c r="A20" s="1"/>
      <c r="B20" s="2"/>
      <c r="C20" s="59" t="s">
        <v>153</v>
      </c>
      <c r="D20" s="59"/>
      <c r="E20" s="59" t="s">
        <v>4</v>
      </c>
      <c r="F20" s="59"/>
      <c r="G20" s="59" t="s">
        <v>146</v>
      </c>
      <c r="H20" s="2"/>
      <c r="I20" s="2"/>
      <c r="J20" s="1"/>
      <c r="K20" s="1"/>
    </row>
    <row r="21" spans="1:11" x14ac:dyDescent="0.15">
      <c r="A21" s="1"/>
      <c r="B21" s="2"/>
      <c r="C21" s="136">
        <f>D15</f>
        <v>4.0951122853368558</v>
      </c>
      <c r="D21" s="59" t="s">
        <v>6</v>
      </c>
      <c r="E21" s="60">
        <f>D8</f>
        <v>24</v>
      </c>
      <c r="F21" s="61" t="s">
        <v>7</v>
      </c>
      <c r="G21" s="137">
        <f>C21*E21</f>
        <v>98.282694848084532</v>
      </c>
      <c r="H21" s="2"/>
      <c r="I21" s="2"/>
      <c r="J21" s="1"/>
      <c r="K21" s="1"/>
    </row>
    <row r="22" spans="1:11" x14ac:dyDescent="0.15">
      <c r="A22" s="1"/>
      <c r="B22" s="2"/>
      <c r="C22" s="59"/>
      <c r="D22" s="59"/>
      <c r="E22" s="59"/>
      <c r="F22" s="59"/>
      <c r="G22" s="59"/>
      <c r="H22" s="2"/>
      <c r="I22" s="2"/>
      <c r="J22" s="1"/>
      <c r="K22" s="1"/>
    </row>
    <row r="23" spans="1:11" x14ac:dyDescent="0.15">
      <c r="A23" s="1"/>
      <c r="B23" s="2"/>
      <c r="C23" s="59" t="s">
        <v>146</v>
      </c>
      <c r="D23" s="59"/>
      <c r="E23" s="59" t="s">
        <v>145</v>
      </c>
      <c r="F23" s="59"/>
      <c r="G23" s="59" t="s">
        <v>5</v>
      </c>
      <c r="H23" s="2"/>
      <c r="I23" s="2"/>
      <c r="J23" s="1"/>
      <c r="K23" s="1"/>
    </row>
    <row r="24" spans="1:11" x14ac:dyDescent="0.15">
      <c r="A24" s="1"/>
      <c r="B24" s="2"/>
      <c r="C24" s="137">
        <f>G21</f>
        <v>98.282694848084532</v>
      </c>
      <c r="D24" s="59" t="s">
        <v>6</v>
      </c>
      <c r="E24" s="62">
        <f>I7</f>
        <v>4.59</v>
      </c>
      <c r="F24" s="61" t="s">
        <v>7</v>
      </c>
      <c r="G24" s="63">
        <f>C24*E24</f>
        <v>451.11756935270796</v>
      </c>
      <c r="H24" s="2"/>
      <c r="I24" s="2"/>
      <c r="J24" s="1"/>
      <c r="K24" s="1"/>
    </row>
    <row r="25" spans="1:11" x14ac:dyDescent="0.15">
      <c r="A25" s="1"/>
      <c r="B25" s="2"/>
      <c r="C25" s="2"/>
      <c r="D25" s="2"/>
      <c r="E25" s="2"/>
      <c r="F25" s="2"/>
      <c r="G25" s="2"/>
      <c r="H25" s="2"/>
      <c r="I25" s="2"/>
      <c r="J25" s="1"/>
      <c r="K25" s="1"/>
    </row>
    <row r="26" spans="1:11" x14ac:dyDescent="0.15">
      <c r="A26" s="1"/>
      <c r="B26" s="2"/>
      <c r="C26" s="2"/>
      <c r="D26" s="2"/>
      <c r="E26" s="2"/>
      <c r="F26" s="2"/>
      <c r="G26" s="2"/>
      <c r="H26" s="2"/>
      <c r="I26" s="2"/>
      <c r="J26" s="1"/>
      <c r="K26" s="1"/>
    </row>
    <row r="27" spans="1:11" ht="15" x14ac:dyDescent="0.2">
      <c r="A27" s="1"/>
      <c r="B27" s="148" t="s">
        <v>78</v>
      </c>
      <c r="C27" s="148"/>
      <c r="D27" s="148"/>
      <c r="E27" s="48">
        <f>G24</f>
        <v>451.11756935270796</v>
      </c>
      <c r="F27" s="2"/>
      <c r="G27" s="148" t="s">
        <v>154</v>
      </c>
      <c r="H27" s="148"/>
      <c r="I27" s="138">
        <f>AVERAGE(G21/113,G21/98.2)</f>
        <v>0.93530023394172324</v>
      </c>
      <c r="J27" s="1"/>
      <c r="K27" s="1"/>
    </row>
    <row r="28" spans="1:11" x14ac:dyDescent="0.15">
      <c r="A28" s="1"/>
      <c r="B28" s="26"/>
      <c r="C28" s="26"/>
      <c r="D28" s="26"/>
      <c r="E28" s="26"/>
      <c r="F28" s="26"/>
      <c r="G28" s="26"/>
      <c r="H28" s="26"/>
      <c r="I28" s="26"/>
      <c r="J28" s="1"/>
      <c r="K28" s="1"/>
    </row>
    <row r="29" spans="1:11" ht="15" x14ac:dyDescent="0.2">
      <c r="A29" s="1"/>
      <c r="B29" s="3" t="s">
        <v>91</v>
      </c>
      <c r="C29" s="50"/>
      <c r="D29" s="50"/>
      <c r="E29" s="50"/>
      <c r="F29" s="50"/>
      <c r="G29" s="50"/>
      <c r="H29" s="50"/>
      <c r="I29" s="50"/>
      <c r="J29" s="1"/>
      <c r="K29" s="1"/>
    </row>
    <row r="30" spans="1:11" x14ac:dyDescent="0.15">
      <c r="A30" s="1"/>
      <c r="B30" s="7" t="s">
        <v>79</v>
      </c>
      <c r="C30" s="55"/>
      <c r="D30" s="56"/>
      <c r="E30" s="55"/>
      <c r="F30" s="57"/>
      <c r="G30" s="55"/>
      <c r="H30" s="56"/>
      <c r="I30" s="58"/>
      <c r="J30" s="1"/>
      <c r="K30" s="1"/>
    </row>
    <row r="31" spans="1:11" x14ac:dyDescent="0.15">
      <c r="A31" s="1"/>
      <c r="B31" s="26"/>
      <c r="C31" s="120"/>
      <c r="D31" s="113" t="s">
        <v>80</v>
      </c>
      <c r="E31" s="114" t="s">
        <v>82</v>
      </c>
      <c r="F31" s="114" t="s">
        <v>83</v>
      </c>
      <c r="G31" s="114" t="s">
        <v>84</v>
      </c>
      <c r="H31" s="114" t="s">
        <v>85</v>
      </c>
      <c r="I31" s="115" t="s">
        <v>86</v>
      </c>
      <c r="J31" s="1"/>
      <c r="K31" s="1"/>
    </row>
    <row r="32" spans="1:11" x14ac:dyDescent="0.15">
      <c r="A32" s="1"/>
      <c r="B32" s="26"/>
      <c r="C32" s="116" t="s">
        <v>81</v>
      </c>
      <c r="D32" s="117" t="s">
        <v>157</v>
      </c>
      <c r="E32" s="117"/>
      <c r="F32" s="117"/>
      <c r="G32" s="117"/>
      <c r="H32" s="117"/>
      <c r="I32" s="117"/>
      <c r="J32" s="1"/>
      <c r="K32" s="1"/>
    </row>
    <row r="33" spans="1:11" x14ac:dyDescent="0.15">
      <c r="A33" s="1"/>
      <c r="B33" s="26"/>
      <c r="C33" s="116" t="s">
        <v>87</v>
      </c>
      <c r="D33" s="117" t="s">
        <v>22</v>
      </c>
      <c r="E33" s="117"/>
      <c r="F33" s="117"/>
      <c r="G33" s="117"/>
      <c r="H33" s="117"/>
      <c r="I33" s="117"/>
      <c r="J33" s="1"/>
      <c r="K33" s="1"/>
    </row>
    <row r="34" spans="1:11" x14ac:dyDescent="0.15">
      <c r="A34" s="1"/>
      <c r="B34" s="26"/>
      <c r="C34" s="116" t="s">
        <v>146</v>
      </c>
      <c r="D34" s="117">
        <v>57.3</v>
      </c>
      <c r="E34" s="117"/>
      <c r="F34" s="117"/>
      <c r="G34" s="117"/>
      <c r="H34" s="117"/>
      <c r="I34" s="117"/>
      <c r="J34" s="1"/>
      <c r="K34" s="1"/>
    </row>
    <row r="35" spans="1:11" x14ac:dyDescent="0.15">
      <c r="A35" s="1"/>
      <c r="B35" s="2"/>
      <c r="C35" s="118" t="s">
        <v>124</v>
      </c>
      <c r="D35" s="119">
        <v>265</v>
      </c>
      <c r="E35" s="119"/>
      <c r="F35" s="119"/>
      <c r="G35" s="119"/>
      <c r="H35" s="119"/>
      <c r="I35" s="119"/>
      <c r="J35" s="1"/>
      <c r="K35" s="1"/>
    </row>
    <row r="36" spans="1:11" x14ac:dyDescent="0.15">
      <c r="A36" s="1"/>
      <c r="B36" s="2"/>
      <c r="C36" s="2"/>
      <c r="D36" s="2"/>
      <c r="E36" s="2"/>
      <c r="G36" s="7"/>
      <c r="H36" s="2"/>
      <c r="I36" s="2"/>
      <c r="J36" s="1"/>
      <c r="K36" s="1"/>
    </row>
    <row r="37" spans="1:11" x14ac:dyDescent="0.15">
      <c r="A37" s="1"/>
      <c r="B37" s="2"/>
      <c r="C37" s="25" t="s">
        <v>72</v>
      </c>
      <c r="D37" s="26"/>
      <c r="E37" s="2"/>
      <c r="G37" s="23" t="s">
        <v>89</v>
      </c>
      <c r="H37" s="26"/>
      <c r="I37" s="22"/>
      <c r="J37" s="1"/>
      <c r="K37" s="1"/>
    </row>
    <row r="38" spans="1:11" x14ac:dyDescent="0.15">
      <c r="A38" s="1"/>
      <c r="B38" s="2"/>
      <c r="C38" s="22" t="s">
        <v>21</v>
      </c>
      <c r="D38" s="103">
        <f>SUMIFS(D$34:I$34,D$33:I$33,C38)</f>
        <v>0</v>
      </c>
      <c r="E38" s="32" t="s">
        <v>150</v>
      </c>
      <c r="F38" s="2"/>
      <c r="G38" s="22" t="s">
        <v>21</v>
      </c>
      <c r="H38" s="106">
        <f>SUMIFS(D$35:I$35,D$33:I$33,G38)</f>
        <v>0</v>
      </c>
      <c r="I38" s="64" t="s">
        <v>96</v>
      </c>
      <c r="J38" s="1"/>
      <c r="K38" s="1"/>
    </row>
    <row r="39" spans="1:11" x14ac:dyDescent="0.15">
      <c r="A39" s="1"/>
      <c r="B39" s="2"/>
      <c r="C39" s="22" t="s">
        <v>22</v>
      </c>
      <c r="D39" s="103">
        <f>SUMIFS(D$34:I$34,D$33:I$33,C39)</f>
        <v>57.3</v>
      </c>
      <c r="E39" s="32" t="s">
        <v>150</v>
      </c>
      <c r="F39" s="2"/>
      <c r="G39" s="22" t="s">
        <v>22</v>
      </c>
      <c r="H39" s="106">
        <f>SUMIFS(D$35:I$35,D$33:I$33,G39)</f>
        <v>265</v>
      </c>
      <c r="I39" s="64" t="s">
        <v>96</v>
      </c>
      <c r="J39" s="1"/>
      <c r="K39" s="1"/>
    </row>
    <row r="40" spans="1:11" x14ac:dyDescent="0.15">
      <c r="A40" s="1"/>
      <c r="B40" s="2"/>
      <c r="C40" s="22" t="s">
        <v>74</v>
      </c>
      <c r="D40" s="103">
        <f>SUMIFS(D$34:I$34,D$33:I$33,C40)</f>
        <v>0</v>
      </c>
      <c r="E40" s="32" t="s">
        <v>150</v>
      </c>
      <c r="F40" s="2"/>
      <c r="G40" s="22" t="s">
        <v>74</v>
      </c>
      <c r="H40" s="106">
        <f>SUMIFS(D$35:I$35,D$33:I$33,G40)</f>
        <v>0</v>
      </c>
      <c r="I40" s="64" t="s">
        <v>96</v>
      </c>
      <c r="J40" s="1"/>
      <c r="K40" s="1"/>
    </row>
    <row r="41" spans="1:11" x14ac:dyDescent="0.15">
      <c r="A41" s="1"/>
      <c r="D41" s="104"/>
      <c r="E41" s="32"/>
      <c r="H41" s="107"/>
      <c r="I41" s="22"/>
      <c r="J41" s="1"/>
      <c r="K41" s="1"/>
    </row>
    <row r="42" spans="1:11" x14ac:dyDescent="0.15">
      <c r="A42" s="1"/>
      <c r="C42" s="25" t="s">
        <v>88</v>
      </c>
      <c r="D42" s="105">
        <f>SUM(D38:D40)</f>
        <v>57.3</v>
      </c>
      <c r="E42" s="32" t="s">
        <v>150</v>
      </c>
      <c r="G42" s="25" t="s">
        <v>88</v>
      </c>
      <c r="H42" s="108">
        <f>SUM(H38:H40)</f>
        <v>265</v>
      </c>
      <c r="I42" s="64" t="s">
        <v>96</v>
      </c>
      <c r="J42" s="1"/>
      <c r="K42" s="1"/>
    </row>
    <row r="43" spans="1:11" x14ac:dyDescent="0.15">
      <c r="A43" s="1"/>
      <c r="C43" s="25"/>
      <c r="D43" s="26"/>
      <c r="E43" s="32"/>
      <c r="G43" s="25"/>
      <c r="H43" s="97"/>
      <c r="I43" s="64"/>
      <c r="J43" s="1"/>
      <c r="K43" s="1"/>
    </row>
    <row r="44" spans="1:11" x14ac:dyDescent="0.15">
      <c r="A44" s="1"/>
      <c r="C44" s="25"/>
      <c r="D44" s="26"/>
      <c r="E44" s="32"/>
      <c r="G44" s="25"/>
      <c r="H44" s="97"/>
      <c r="I44" s="64"/>
      <c r="J44" s="1"/>
      <c r="K44" s="1"/>
    </row>
    <row r="45" spans="1:11" x14ac:dyDescent="0.15">
      <c r="A45" s="1"/>
      <c r="B45" s="32"/>
      <c r="C45" s="2"/>
      <c r="D45" s="2"/>
      <c r="E45" s="2"/>
      <c r="F45" s="2"/>
      <c r="G45" s="2"/>
      <c r="H45" s="97"/>
      <c r="I45" s="64"/>
      <c r="J45" s="1"/>
      <c r="K45" s="1"/>
    </row>
    <row r="46" spans="1:11" x14ac:dyDescent="0.15">
      <c r="A46" s="1"/>
      <c r="B46" s="7" t="s">
        <v>130</v>
      </c>
      <c r="C46" s="2"/>
      <c r="D46" s="2"/>
      <c r="E46" s="2"/>
      <c r="F46" s="2"/>
      <c r="G46" s="2"/>
      <c r="H46" s="97"/>
      <c r="I46" s="64"/>
      <c r="J46" s="1"/>
      <c r="K46" s="1"/>
    </row>
    <row r="47" spans="1:11" x14ac:dyDescent="0.15">
      <c r="A47" s="1"/>
      <c r="B47" s="121" t="s">
        <v>127</v>
      </c>
      <c r="C47" s="2"/>
      <c r="D47" s="2"/>
      <c r="E47" s="2"/>
      <c r="F47" s="2"/>
      <c r="G47" s="2"/>
      <c r="H47" s="97"/>
      <c r="I47" s="64"/>
      <c r="J47" s="1"/>
      <c r="K47" s="1"/>
    </row>
    <row r="48" spans="1:11" x14ac:dyDescent="0.15">
      <c r="A48" s="1"/>
      <c r="B48" s="2"/>
      <c r="C48" s="2"/>
      <c r="D48" s="2"/>
      <c r="E48" s="2"/>
      <c r="F48" s="2"/>
      <c r="G48" s="2"/>
      <c r="J48" s="1"/>
      <c r="K48" s="1"/>
    </row>
    <row r="49" spans="1:11" x14ac:dyDescent="0.15">
      <c r="A49" s="1"/>
      <c r="B49" s="1"/>
      <c r="C49" s="1"/>
      <c r="D49" s="1"/>
      <c r="E49" s="1"/>
      <c r="F49" s="1"/>
      <c r="G49" s="1"/>
      <c r="H49" s="1"/>
      <c r="I49" s="1"/>
      <c r="J49" s="1"/>
      <c r="K49" s="1"/>
    </row>
    <row r="50" spans="1:11" x14ac:dyDescent="0.15">
      <c r="A50" s="2"/>
      <c r="J50" s="2"/>
      <c r="K50" s="2"/>
    </row>
    <row r="51" spans="1:11" x14ac:dyDescent="0.15">
      <c r="A51" s="2"/>
      <c r="J51" s="2"/>
      <c r="K51" s="2"/>
    </row>
    <row r="52" spans="1:11" x14ac:dyDescent="0.15">
      <c r="A52" s="2"/>
      <c r="J52" s="2"/>
      <c r="K52" s="2"/>
    </row>
    <row r="53" spans="1:11" x14ac:dyDescent="0.15">
      <c r="A53" s="2"/>
      <c r="J53" s="2"/>
      <c r="K53" s="2"/>
    </row>
    <row r="54" spans="1:11" x14ac:dyDescent="0.15">
      <c r="A54" s="2"/>
      <c r="J54" s="2"/>
      <c r="K54" s="2"/>
    </row>
    <row r="55" spans="1:11" x14ac:dyDescent="0.15">
      <c r="A55" s="2"/>
      <c r="C55" s="22"/>
      <c r="D55" s="26"/>
      <c r="E55" s="22"/>
      <c r="J55" s="2"/>
      <c r="K55" s="2"/>
    </row>
    <row r="56" spans="1:11" x14ac:dyDescent="0.15">
      <c r="C56" s="22"/>
      <c r="D56" s="26"/>
      <c r="E56" s="22"/>
    </row>
    <row r="57" spans="1:11" x14ac:dyDescent="0.15">
      <c r="C57" s="22"/>
      <c r="D57" s="26"/>
      <c r="E57" s="22"/>
    </row>
    <row r="58" spans="1:11" x14ac:dyDescent="0.15">
      <c r="C58" s="26"/>
      <c r="D58" s="2"/>
      <c r="E58" s="22"/>
    </row>
    <row r="59" spans="1:11" x14ac:dyDescent="0.15">
      <c r="C59" s="22"/>
      <c r="D59" s="26"/>
      <c r="E59" s="22"/>
    </row>
    <row r="60" spans="1:11" x14ac:dyDescent="0.15">
      <c r="C60" s="26"/>
      <c r="D60" s="26"/>
      <c r="E60" s="22"/>
    </row>
    <row r="61" spans="1:11" x14ac:dyDescent="0.15">
      <c r="C61" s="22"/>
      <c r="D61" s="26"/>
      <c r="E61" s="22"/>
    </row>
    <row r="62" spans="1:11" x14ac:dyDescent="0.15">
      <c r="C62" s="22"/>
      <c r="D62" s="26"/>
      <c r="E62" s="22"/>
    </row>
    <row r="63" spans="1:11" x14ac:dyDescent="0.15">
      <c r="C63" s="22"/>
      <c r="D63" s="26"/>
      <c r="E63" s="22"/>
    </row>
    <row r="64" spans="1:11" x14ac:dyDescent="0.15">
      <c r="C64" s="26"/>
      <c r="D64" s="2"/>
      <c r="E64" s="22"/>
    </row>
    <row r="65" spans="3:5" x14ac:dyDescent="0.15">
      <c r="C65" s="26"/>
      <c r="D65" s="2"/>
      <c r="E65" s="22"/>
    </row>
    <row r="66" spans="3:5" x14ac:dyDescent="0.15">
      <c r="C66" s="26"/>
      <c r="D66" s="26"/>
      <c r="E66" s="22"/>
    </row>
    <row r="67" spans="3:5" x14ac:dyDescent="0.15">
      <c r="C67" s="22"/>
      <c r="D67" s="26"/>
      <c r="E67" s="22"/>
    </row>
    <row r="68" spans="3:5" x14ac:dyDescent="0.15">
      <c r="C68" s="22"/>
      <c r="D68" s="26"/>
      <c r="E68" s="22"/>
    </row>
    <row r="69" spans="3:5" x14ac:dyDescent="0.15">
      <c r="C69" s="22"/>
      <c r="D69" s="26"/>
      <c r="E69" s="22"/>
    </row>
    <row r="70" spans="3:5" x14ac:dyDescent="0.15">
      <c r="C70" s="26"/>
      <c r="D70" s="2"/>
      <c r="E70" s="22"/>
    </row>
  </sheetData>
  <sheetProtection algorithmName="SHA-512" hashValue="Az49kAxQRhDjWm3QoAyinxf2LeFTTo++BP/Lu7i9/YUGowolUBiPAJs2jwm6b3YitfawJI0hNKK4mNTWYXZQFA==" saltValue="wGFazx8ThX8yNuRRZcanlA==" spinCount="100000" sheet="1" objects="1" scenarios="1"/>
  <protectedRanges>
    <protectedRange sqref="D6:D9 I6:I7 D32:I35" name="Enter your information"/>
  </protectedRanges>
  <mergeCells count="3">
    <mergeCell ref="B27:D27"/>
    <mergeCell ref="B3:I3"/>
    <mergeCell ref="G27:H27"/>
  </mergeCells>
  <phoneticPr fontId="27" type="noConversion"/>
  <dataValidations count="3">
    <dataValidation allowBlank="1" showInputMessage="1" showErrorMessage="1" promptTitle="Enter Your Data" prompt="Enter the value output in cell D12 for your generator type." sqref="D32:I32" xr:uid="{AFE3EA74-6F82-4527-A6BE-7C621C7D3F8F}"/>
    <dataValidation allowBlank="1" showInputMessage="1" showErrorMessage="1" promptTitle="Enter Your Data" prompt="Enter the total Consumption value output in cell G19." sqref="D34:I34" xr:uid="{36C4D719-6C0F-4E26-ACD4-1CC7DABDDC18}"/>
    <dataValidation allowBlank="1" showInputMessage="1" showErrorMessage="1" promptTitle="Enter Your Data" prompt="Enter the Fuel Cost value output in cell G22 for your generator." sqref="D35:I35" xr:uid="{BC0F024F-8C00-40B8-90F3-1E6050FB25BE}"/>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31250AAE-63E6-4E35-8158-8286287A8A49}">
          <x14:formula1>
            <xm:f>'Data Validation'!$B$3:$B$7</xm:f>
          </x14:formula1>
          <xm:sqref>D6</xm:sqref>
        </x14:dataValidation>
        <x14:dataValidation type="list" allowBlank="1" showInputMessage="1" showErrorMessage="1" xr:uid="{E6C9D4A4-887D-4EAB-ABD1-15E5FB14C0EC}">
          <x14:formula1>
            <xm:f>'Data Validation'!$D$3:$D$7</xm:f>
          </x14:formula1>
          <xm:sqref>D7</xm:sqref>
        </x14:dataValidation>
        <x14:dataValidation type="list" allowBlank="1" showInputMessage="1" showErrorMessage="1" xr:uid="{BDD4AF81-EDE8-4652-BB01-99F997064D1D}">
          <x14:formula1>
            <xm:f>'Data Validation'!$F$3:$F$6</xm:f>
          </x14:formula1>
          <xm:sqref>D9</xm:sqref>
        </x14:dataValidation>
        <x14:dataValidation type="list" allowBlank="1" showInputMessage="1" showErrorMessage="1" xr:uid="{BC2CD2B1-5A1D-4ADF-B45F-54BAE0C4A26B}">
          <x14:formula1>
            <xm:f>'Data Validation'!$J$3:$J$4</xm:f>
          </x14:formula1>
          <xm:sqref>I6 D33:I33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7965-13D2-4E33-B335-3CBAD6AEA57C}">
  <dimension ref="A1:Q1018"/>
  <sheetViews>
    <sheetView zoomScale="300" zoomScaleNormal="300" workbookViewId="0">
      <selection activeCell="N15" sqref="N15"/>
    </sheetView>
  </sheetViews>
  <sheetFormatPr baseColWidth="10" defaultColWidth="12.5" defaultRowHeight="15.75" customHeight="1" x14ac:dyDescent="0.15"/>
  <cols>
    <col min="1" max="1" width="3.6640625" style="2" customWidth="1"/>
    <col min="2" max="2" width="16.5" style="2" customWidth="1"/>
    <col min="3" max="3" width="12.5" style="2"/>
    <col min="4" max="7" width="15.33203125" style="2" customWidth="1"/>
    <col min="8" max="8" width="7.5" style="2" customWidth="1"/>
    <col min="9" max="13" width="12.5" style="2"/>
    <col min="14" max="14" width="17" style="2" customWidth="1"/>
    <col min="15" max="15" width="4.33203125" style="2" customWidth="1"/>
    <col min="16" max="16" width="74.83203125" style="2" bestFit="1" customWidth="1"/>
    <col min="17" max="17" width="2.5" style="2" customWidth="1"/>
    <col min="18" max="16384" width="12.5" style="2"/>
  </cols>
  <sheetData>
    <row r="1" spans="1:17" ht="16.5" customHeight="1" x14ac:dyDescent="0.15">
      <c r="A1" s="1"/>
      <c r="B1" s="1"/>
      <c r="C1" s="1"/>
      <c r="D1" s="1"/>
      <c r="E1" s="1"/>
      <c r="F1" s="1"/>
      <c r="G1" s="1"/>
      <c r="H1" s="1"/>
      <c r="I1" s="1"/>
      <c r="J1" s="1"/>
      <c r="K1" s="1"/>
      <c r="L1" s="1"/>
      <c r="M1" s="1"/>
      <c r="N1" s="1"/>
      <c r="O1" s="1"/>
      <c r="P1" s="1"/>
      <c r="Q1" s="1"/>
    </row>
    <row r="2" spans="1:17" ht="21" x14ac:dyDescent="0.25">
      <c r="A2" s="1"/>
      <c r="B2" s="142" t="s">
        <v>44</v>
      </c>
      <c r="C2" s="142"/>
      <c r="D2" s="142"/>
      <c r="E2" s="142"/>
      <c r="F2" s="142"/>
      <c r="G2" s="142"/>
      <c r="H2" s="142"/>
      <c r="I2" s="142"/>
      <c r="J2" s="142"/>
      <c r="K2" s="142"/>
      <c r="L2" s="142"/>
      <c r="M2" s="142"/>
      <c r="N2" s="142"/>
      <c r="O2" s="1"/>
      <c r="P2" s="65" t="s">
        <v>15</v>
      </c>
      <c r="Q2" s="1"/>
    </row>
    <row r="3" spans="1:17" ht="144.75" customHeight="1" x14ac:dyDescent="0.15">
      <c r="A3" s="1"/>
      <c r="B3" s="152" t="s">
        <v>129</v>
      </c>
      <c r="C3" s="152"/>
      <c r="D3" s="152"/>
      <c r="E3" s="152"/>
      <c r="F3" s="152"/>
      <c r="G3" s="152"/>
      <c r="H3" s="152"/>
      <c r="I3" s="152"/>
      <c r="J3" s="152"/>
      <c r="K3" s="152"/>
      <c r="L3" s="152"/>
      <c r="M3" s="152"/>
      <c r="N3" s="152"/>
      <c r="O3" s="1"/>
      <c r="Q3" s="1"/>
    </row>
    <row r="4" spans="1:17" ht="12" x14ac:dyDescent="0.15">
      <c r="A4" s="1"/>
      <c r="B4" s="25"/>
      <c r="C4" s="24"/>
      <c r="I4" s="26"/>
      <c r="J4" s="26"/>
      <c r="K4" s="26"/>
      <c r="L4" s="26"/>
      <c r="M4" s="26"/>
      <c r="N4" s="26"/>
      <c r="O4" s="1"/>
      <c r="Q4" s="1"/>
    </row>
    <row r="5" spans="1:17" ht="15" x14ac:dyDescent="0.15">
      <c r="A5" s="1"/>
      <c r="B5" s="153" t="s">
        <v>92</v>
      </c>
      <c r="C5" s="153"/>
      <c r="D5" s="153"/>
      <c r="E5" s="153"/>
      <c r="F5" s="153"/>
      <c r="G5" s="153"/>
      <c r="I5" s="153" t="s">
        <v>93</v>
      </c>
      <c r="J5" s="153"/>
      <c r="K5" s="153"/>
      <c r="L5" s="153"/>
      <c r="M5" s="153"/>
      <c r="N5" s="153"/>
      <c r="O5" s="1"/>
      <c r="P5" s="7" t="s">
        <v>92</v>
      </c>
      <c r="Q5" s="1"/>
    </row>
    <row r="6" spans="1:17" ht="52.5" customHeight="1" x14ac:dyDescent="0.15">
      <c r="A6" s="1"/>
      <c r="B6" s="154" t="s">
        <v>159</v>
      </c>
      <c r="C6" s="154"/>
      <c r="D6" s="154"/>
      <c r="E6" s="154"/>
      <c r="F6" s="154"/>
      <c r="G6" s="154"/>
      <c r="I6" s="154" t="s">
        <v>123</v>
      </c>
      <c r="J6" s="154"/>
      <c r="K6" s="154"/>
      <c r="L6" s="154"/>
      <c r="M6" s="154"/>
      <c r="N6" s="154"/>
      <c r="O6" s="1"/>
      <c r="P6" s="98" t="s">
        <v>151</v>
      </c>
      <c r="Q6" s="1"/>
    </row>
    <row r="7" spans="1:17" ht="14" x14ac:dyDescent="0.2">
      <c r="A7" s="1"/>
      <c r="B7" s="156" t="s">
        <v>46</v>
      </c>
      <c r="C7" s="156"/>
      <c r="D7" s="156" t="s">
        <v>148</v>
      </c>
      <c r="E7" s="156"/>
      <c r="F7" s="156"/>
      <c r="G7" s="156"/>
      <c r="J7" s="26" t="s">
        <v>2</v>
      </c>
      <c r="K7" s="26" t="s">
        <v>2</v>
      </c>
      <c r="L7" s="26" t="s">
        <v>2</v>
      </c>
      <c r="O7" s="1"/>
      <c r="Q7" s="1"/>
    </row>
    <row r="8" spans="1:17" ht="12" x14ac:dyDescent="0.15">
      <c r="A8" s="1"/>
      <c r="B8" s="35" t="s">
        <v>45</v>
      </c>
      <c r="C8" s="37" t="s">
        <v>8</v>
      </c>
      <c r="D8" s="34" t="s">
        <v>47</v>
      </c>
      <c r="E8" s="34">
        <v>0.25</v>
      </c>
      <c r="F8" s="34">
        <v>0.5</v>
      </c>
      <c r="G8" s="36">
        <v>0.7</v>
      </c>
      <c r="O8" s="1"/>
      <c r="Q8" s="1"/>
    </row>
    <row r="9" spans="1:17" ht="14" x14ac:dyDescent="0.2">
      <c r="A9" s="1"/>
      <c r="B9" s="41" t="s">
        <v>9</v>
      </c>
      <c r="C9" s="42"/>
      <c r="D9" s="160"/>
      <c r="E9" s="43"/>
      <c r="F9" s="43"/>
      <c r="G9" s="44"/>
      <c r="O9" s="1"/>
      <c r="Q9" s="1"/>
    </row>
    <row r="10" spans="1:17" ht="12" x14ac:dyDescent="0.15">
      <c r="A10" s="1"/>
      <c r="B10" s="155" t="s">
        <v>48</v>
      </c>
      <c r="C10" s="38">
        <v>0</v>
      </c>
      <c r="D10" s="159">
        <f>'Data Validation'!J12</f>
        <v>4.4227212681638042</v>
      </c>
      <c r="E10" s="159">
        <f>'Data Validation'!K12</f>
        <v>6.1717305151915456</v>
      </c>
      <c r="F10" s="159">
        <f>'Data Validation'!L12</f>
        <v>10.541611624834873</v>
      </c>
      <c r="G10" s="159">
        <f>'Data Validation'!M12</f>
        <v>14.039630118890356</v>
      </c>
      <c r="O10" s="1"/>
      <c r="P10" s="7"/>
      <c r="Q10" s="1"/>
    </row>
    <row r="11" spans="1:17" ht="13" x14ac:dyDescent="0.15">
      <c r="A11" s="1"/>
      <c r="B11" s="155"/>
      <c r="C11" s="39">
        <v>1</v>
      </c>
      <c r="D11" s="159">
        <f>'Data Validation'!J13</f>
        <v>4.0951122853368558</v>
      </c>
      <c r="E11" s="159">
        <f>'Data Validation'!K13</f>
        <v>5.8124174372523116</v>
      </c>
      <c r="F11" s="159">
        <f>'Data Validation'!L13</f>
        <v>9.7754293262879788</v>
      </c>
      <c r="G11" s="159">
        <f>'Data Validation'!M13</f>
        <v>13.870541611624834</v>
      </c>
      <c r="O11" s="1"/>
      <c r="P11" s="9"/>
      <c r="Q11" s="1"/>
    </row>
    <row r="12" spans="1:17" ht="12" x14ac:dyDescent="0.15">
      <c r="A12" s="1"/>
      <c r="B12" s="155"/>
      <c r="C12" s="39">
        <v>2</v>
      </c>
      <c r="D12" s="159">
        <f>'Data Validation'!J14</f>
        <v>3.698811096433289</v>
      </c>
      <c r="E12" s="159">
        <f>'Data Validation'!K14</f>
        <v>5.2840158520475562</v>
      </c>
      <c r="F12" s="159">
        <f>'Data Validation'!L14</f>
        <v>8.9828269484808452</v>
      </c>
      <c r="G12" s="159">
        <f>'Data Validation'!M14</f>
        <v>12.681638044914134</v>
      </c>
      <c r="O12" s="1"/>
      <c r="Q12" s="1"/>
    </row>
    <row r="13" spans="1:17" ht="12" x14ac:dyDescent="0.15">
      <c r="A13" s="1"/>
      <c r="B13" s="155"/>
      <c r="C13" s="40">
        <v>3</v>
      </c>
      <c r="D13" s="159">
        <f>'Data Validation'!J15</f>
        <v>3.4346103038309113</v>
      </c>
      <c r="E13" s="159">
        <f>'Data Validation'!K15</f>
        <v>4.7556142668428008</v>
      </c>
      <c r="F13" s="159">
        <f>'Data Validation'!L15</f>
        <v>8.1902245706737116</v>
      </c>
      <c r="G13" s="159">
        <f>'Data Validation'!M15</f>
        <v>11.624834874504623</v>
      </c>
      <c r="O13" s="1"/>
      <c r="Q13" s="1"/>
    </row>
    <row r="14" spans="1:17" ht="14" x14ac:dyDescent="0.2">
      <c r="A14" s="1"/>
      <c r="B14" s="41" t="s">
        <v>10</v>
      </c>
      <c r="C14" s="43"/>
      <c r="D14" s="43"/>
      <c r="E14" s="43"/>
      <c r="F14" s="43"/>
      <c r="G14" s="44"/>
      <c r="O14" s="1"/>
      <c r="P14" s="9"/>
      <c r="Q14" s="1"/>
    </row>
    <row r="15" spans="1:17" ht="16.5" customHeight="1" x14ac:dyDescent="0.15">
      <c r="A15" s="1"/>
      <c r="B15" s="155" t="s">
        <v>48</v>
      </c>
      <c r="C15" s="38">
        <v>0</v>
      </c>
      <c r="D15" s="159">
        <f>'Data Validation'!J17</f>
        <v>3.4980184940554819</v>
      </c>
      <c r="E15" s="159">
        <f>'Data Validation'!K17</f>
        <v>4.8058124174372523</v>
      </c>
      <c r="F15" s="159">
        <f>'Data Validation'!L17</f>
        <v>8.0713342140026416</v>
      </c>
      <c r="G15" s="159">
        <f>'Data Validation'!M17</f>
        <v>10.681638044914134</v>
      </c>
      <c r="O15" s="1"/>
      <c r="Q15" s="1"/>
    </row>
    <row r="16" spans="1:17" ht="12" x14ac:dyDescent="0.15">
      <c r="A16" s="1"/>
      <c r="B16" s="155"/>
      <c r="C16" s="39">
        <v>1</v>
      </c>
      <c r="D16" s="159">
        <f>'Data Validation'!J18</f>
        <v>3.1704095112285335</v>
      </c>
      <c r="E16" s="159">
        <f>'Data Validation'!K18</f>
        <v>4.4914134742404226</v>
      </c>
      <c r="F16" s="159">
        <f>'Data Validation'!L18</f>
        <v>7.5297225891677675</v>
      </c>
      <c r="G16" s="159">
        <f>'Data Validation'!M18</f>
        <v>10.568031704095112</v>
      </c>
      <c r="O16" s="1"/>
      <c r="Q16" s="1"/>
    </row>
    <row r="17" spans="1:17" ht="12" x14ac:dyDescent="0.15">
      <c r="A17" s="1"/>
      <c r="B17" s="155"/>
      <c r="C17" s="39">
        <v>2</v>
      </c>
      <c r="D17" s="159">
        <f>'Data Validation'!J19</f>
        <v>3.0383091149273445</v>
      </c>
      <c r="E17" s="159">
        <f>'Data Validation'!K19</f>
        <v>4.0951122853368558</v>
      </c>
      <c r="F17" s="159">
        <f>'Data Validation'!L19</f>
        <v>6.8692206076618225</v>
      </c>
      <c r="G17" s="159">
        <f>'Data Validation'!M19</f>
        <v>9.7754293262879788</v>
      </c>
      <c r="O17" s="1"/>
      <c r="Q17" s="1"/>
    </row>
    <row r="18" spans="1:17" ht="12" x14ac:dyDescent="0.15">
      <c r="A18" s="1"/>
      <c r="B18" s="155"/>
      <c r="C18" s="40">
        <v>3</v>
      </c>
      <c r="D18" s="159">
        <f>'Data Validation'!J20</f>
        <v>2.6420079260237781</v>
      </c>
      <c r="E18" s="159">
        <f>'Data Validation'!K20</f>
        <v>3.698811096433289</v>
      </c>
      <c r="F18" s="159">
        <f>'Data Validation'!L20</f>
        <v>6.3408190224570671</v>
      </c>
      <c r="G18" s="159">
        <f>'Data Validation'!M20</f>
        <v>8.8507265521796565</v>
      </c>
      <c r="O18" s="1"/>
      <c r="P18" s="7"/>
      <c r="Q18" s="1"/>
    </row>
    <row r="19" spans="1:17" ht="14" x14ac:dyDescent="0.2">
      <c r="A19" s="1"/>
      <c r="B19" s="41" t="s">
        <v>11</v>
      </c>
      <c r="C19" s="43"/>
      <c r="D19" s="43"/>
      <c r="E19" s="43"/>
      <c r="F19" s="43"/>
      <c r="G19" s="44"/>
      <c r="O19" s="1"/>
      <c r="P19" s="9"/>
      <c r="Q19" s="1"/>
    </row>
    <row r="20" spans="1:17" ht="12" x14ac:dyDescent="0.15">
      <c r="A20" s="1"/>
      <c r="B20" s="155" t="s">
        <v>48</v>
      </c>
      <c r="C20" s="38">
        <v>0</v>
      </c>
      <c r="D20" s="159">
        <f>'Data Validation'!J22</f>
        <v>3.0647291941875823</v>
      </c>
      <c r="E20" s="159">
        <f>'Data Validation'!K22</f>
        <v>4.1453104359313073</v>
      </c>
      <c r="F20" s="159">
        <f>'Data Validation'!L22</f>
        <v>6.6552179656538968</v>
      </c>
      <c r="G20" s="159">
        <f>'Data Validation'!M22</f>
        <v>9.0092470277410825</v>
      </c>
      <c r="O20" s="1"/>
      <c r="Q20" s="1"/>
    </row>
    <row r="21" spans="1:17" ht="12" x14ac:dyDescent="0.15">
      <c r="A21" s="1"/>
      <c r="B21" s="155"/>
      <c r="C21" s="39">
        <v>1</v>
      </c>
      <c r="D21" s="159">
        <f>'Data Validation'!J23</f>
        <v>2.9062087186261558</v>
      </c>
      <c r="E21" s="159">
        <f>'Data Validation'!K23</f>
        <v>3.8309114927344781</v>
      </c>
      <c r="F21" s="159">
        <f>'Data Validation'!L23</f>
        <v>6.3408190224570671</v>
      </c>
      <c r="G21" s="159">
        <f>'Data Validation'!M23</f>
        <v>8.8507265521796565</v>
      </c>
      <c r="O21" s="1"/>
      <c r="Q21" s="1"/>
    </row>
    <row r="22" spans="1:17" ht="12" x14ac:dyDescent="0.15">
      <c r="A22" s="1"/>
      <c r="B22" s="155"/>
      <c r="C22" s="39">
        <v>2</v>
      </c>
      <c r="D22" s="159">
        <f>'Data Validation'!J24</f>
        <v>2.6420079260237781</v>
      </c>
      <c r="E22" s="159">
        <f>'Data Validation'!K24</f>
        <v>3.5667107001321003</v>
      </c>
      <c r="F22" s="159">
        <f>'Data Validation'!L24</f>
        <v>5.8124174372523116</v>
      </c>
      <c r="G22" s="159">
        <f>'Data Validation'!M24</f>
        <v>8.1902245706737116</v>
      </c>
      <c r="O22" s="1"/>
      <c r="Q22" s="1"/>
    </row>
    <row r="23" spans="1:17" ht="12" x14ac:dyDescent="0.15">
      <c r="A23" s="1"/>
      <c r="B23" s="155"/>
      <c r="C23" s="40">
        <v>3</v>
      </c>
      <c r="D23" s="159">
        <f>'Data Validation'!J25</f>
        <v>2.3778071334214004</v>
      </c>
      <c r="E23" s="159">
        <f>'Data Validation'!K25</f>
        <v>3.1704095112285335</v>
      </c>
      <c r="F23" s="159">
        <f>'Data Validation'!L25</f>
        <v>5.2840158520475562</v>
      </c>
      <c r="G23" s="159">
        <f>'Data Validation'!M25</f>
        <v>7.5297225891677675</v>
      </c>
      <c r="O23" s="1"/>
      <c r="Q23" s="1"/>
    </row>
    <row r="24" spans="1:17" ht="14" x14ac:dyDescent="0.2">
      <c r="A24" s="1"/>
      <c r="B24" s="41" t="s">
        <v>12</v>
      </c>
      <c r="C24" s="43"/>
      <c r="D24" s="43"/>
      <c r="E24" s="43"/>
      <c r="F24" s="43"/>
      <c r="G24" s="44"/>
      <c r="O24" s="1"/>
      <c r="Q24" s="1"/>
    </row>
    <row r="25" spans="1:17" ht="12" x14ac:dyDescent="0.15">
      <c r="A25" s="1"/>
      <c r="B25" s="149"/>
      <c r="C25" s="38">
        <v>0</v>
      </c>
      <c r="D25" s="159">
        <f>'Data Validation'!J27</f>
        <v>2.6552179656538972</v>
      </c>
      <c r="E25" s="159">
        <f>'Data Validation'!K27</f>
        <v>3.5217965653896961</v>
      </c>
      <c r="F25" s="159">
        <f>'Data Validation'!L27</f>
        <v>5.6908850726552176</v>
      </c>
      <c r="G25" s="159">
        <f>'Data Validation'!M27</f>
        <v>7.397622192866578</v>
      </c>
      <c r="O25" s="1"/>
      <c r="Q25" s="1"/>
    </row>
    <row r="26" spans="1:17" ht="12" x14ac:dyDescent="0.15">
      <c r="A26" s="1"/>
      <c r="B26" s="150"/>
      <c r="C26" s="39">
        <v>1</v>
      </c>
      <c r="D26" s="159">
        <f>'Data Validation'!J28</f>
        <v>2.4649933949801848</v>
      </c>
      <c r="E26" s="159">
        <f>'Data Validation'!K28</f>
        <v>3.2708058124174375</v>
      </c>
      <c r="F26" s="159">
        <f>'Data Validation'!L28</f>
        <v>5.2840158520475562</v>
      </c>
      <c r="G26" s="159">
        <f>'Data Validation'!M28</f>
        <v>6.8956406869220608</v>
      </c>
      <c r="O26" s="1"/>
      <c r="Q26" s="1"/>
    </row>
    <row r="27" spans="1:17" ht="12" x14ac:dyDescent="0.15">
      <c r="A27" s="1"/>
      <c r="B27" s="150"/>
      <c r="C27" s="39">
        <v>2</v>
      </c>
      <c r="D27" s="159">
        <f>'Data Validation'!J29</f>
        <v>2.2457067371202113</v>
      </c>
      <c r="E27" s="159">
        <f>'Data Validation'!K29</f>
        <v>3.0383091149273445</v>
      </c>
      <c r="F27" s="159">
        <f>'Data Validation'!L29</f>
        <v>4.8877146631439894</v>
      </c>
      <c r="G27" s="159">
        <f>'Data Validation'!M29</f>
        <v>6.7371202113606339</v>
      </c>
      <c r="K27" s="26"/>
      <c r="O27" s="1"/>
      <c r="Q27" s="1"/>
    </row>
    <row r="28" spans="1:17" ht="12" x14ac:dyDescent="0.15">
      <c r="A28" s="1"/>
      <c r="B28" s="150"/>
      <c r="C28" s="39">
        <v>3</v>
      </c>
      <c r="D28" s="159">
        <f>'Data Validation'!J30</f>
        <v>2.1136063408190222</v>
      </c>
      <c r="E28" s="159">
        <f>'Data Validation'!K30</f>
        <v>2.7741083223249667</v>
      </c>
      <c r="F28" s="159">
        <f>'Data Validation'!L30</f>
        <v>4.4914134742404226</v>
      </c>
      <c r="G28" s="159">
        <f>'Data Validation'!M30</f>
        <v>6.2087186261558784</v>
      </c>
      <c r="O28" s="1"/>
      <c r="Q28" s="1"/>
    </row>
    <row r="29" spans="1:17" ht="12" x14ac:dyDescent="0.15">
      <c r="A29" s="1"/>
      <c r="B29" s="151"/>
      <c r="C29" s="40">
        <v>4</v>
      </c>
      <c r="D29" s="159">
        <f>'Data Validation'!J31</f>
        <v>1.8494055482166445</v>
      </c>
      <c r="E29" s="159">
        <f>'Data Validation'!K31</f>
        <v>2.509907529722589</v>
      </c>
      <c r="F29" s="159">
        <f>'Data Validation'!L31</f>
        <v>4.0951122853368558</v>
      </c>
      <c r="G29" s="159">
        <f>'Data Validation'!M31</f>
        <v>5.5482166446499335</v>
      </c>
      <c r="O29" s="1"/>
      <c r="Q29" s="1"/>
    </row>
    <row r="30" spans="1:17" ht="14" x14ac:dyDescent="0.2">
      <c r="A30" s="1"/>
      <c r="B30" s="41" t="s">
        <v>13</v>
      </c>
      <c r="C30" s="43"/>
      <c r="D30" s="43"/>
      <c r="E30" s="43"/>
      <c r="F30" s="43"/>
      <c r="G30" s="44"/>
      <c r="O30" s="1"/>
      <c r="P30" s="7"/>
      <c r="Q30" s="1"/>
    </row>
    <row r="31" spans="1:17" ht="12" x14ac:dyDescent="0.15">
      <c r="A31" s="1"/>
      <c r="B31" s="149"/>
      <c r="C31" s="38">
        <v>0</v>
      </c>
      <c r="D31" s="161">
        <f>'Data Validation'!J33</f>
        <v>2.0211360634081901</v>
      </c>
      <c r="E31" s="161">
        <f>'Data Validation'!K33</f>
        <v>2.5759577278731833</v>
      </c>
      <c r="F31" s="161">
        <f>'Data Validation'!L33</f>
        <v>3.9630118890356671</v>
      </c>
      <c r="G31" s="161">
        <f>'Data Validation'!M33</f>
        <v>5.0726552179656537</v>
      </c>
      <c r="O31" s="1"/>
      <c r="Q31" s="1"/>
    </row>
    <row r="32" spans="1:17" ht="12" x14ac:dyDescent="0.15">
      <c r="A32" s="1"/>
      <c r="B32" s="150"/>
      <c r="C32" s="39">
        <v>1</v>
      </c>
      <c r="D32" s="161">
        <f>'Data Validation'!J34</f>
        <v>1.9815059445178336</v>
      </c>
      <c r="E32" s="161">
        <f>'Data Validation'!K34</f>
        <v>2.3778071334214004</v>
      </c>
      <c r="F32" s="161">
        <f>'Data Validation'!L34</f>
        <v>3.698811096433289</v>
      </c>
      <c r="G32" s="161">
        <f>'Data Validation'!M34</f>
        <v>5.019815059445178</v>
      </c>
      <c r="O32" s="1"/>
      <c r="Q32" s="1"/>
    </row>
    <row r="33" spans="1:17" ht="12" x14ac:dyDescent="0.15">
      <c r="A33" s="1"/>
      <c r="B33" s="150"/>
      <c r="C33" s="39">
        <v>2</v>
      </c>
      <c r="D33" s="161">
        <f>'Data Validation'!J35</f>
        <v>1.8494055482166445</v>
      </c>
      <c r="E33" s="161">
        <f>'Data Validation'!K35</f>
        <v>2.2457067371202113</v>
      </c>
      <c r="F33" s="161">
        <f>'Data Validation'!L35</f>
        <v>3.4346103038309113</v>
      </c>
      <c r="G33" s="161">
        <f>'Data Validation'!M35</f>
        <v>4.6235138705416112</v>
      </c>
      <c r="O33" s="1"/>
      <c r="P33" s="6"/>
      <c r="Q33" s="1"/>
    </row>
    <row r="34" spans="1:17" ht="12" x14ac:dyDescent="0.15">
      <c r="A34" s="1"/>
      <c r="B34" s="150"/>
      <c r="C34" s="39">
        <v>3</v>
      </c>
      <c r="D34" s="161">
        <f>'Data Validation'!J36</f>
        <v>1.5852047556142668</v>
      </c>
      <c r="E34" s="161">
        <f>'Data Validation'!K36</f>
        <v>2.1136063408190222</v>
      </c>
      <c r="F34" s="161">
        <f>'Data Validation'!L36</f>
        <v>3.1704095112285335</v>
      </c>
      <c r="G34" s="161">
        <f>'Data Validation'!M36</f>
        <v>4.2272126816380444</v>
      </c>
      <c r="O34" s="1"/>
      <c r="P34" s="6"/>
      <c r="Q34" s="1"/>
    </row>
    <row r="35" spans="1:17" ht="12" x14ac:dyDescent="0.15">
      <c r="A35" s="1"/>
      <c r="B35" s="151"/>
      <c r="C35" s="40">
        <v>4</v>
      </c>
      <c r="D35" s="161">
        <f>'Data Validation'!J37</f>
        <v>1.4531043593130779</v>
      </c>
      <c r="E35" s="161">
        <f>'Data Validation'!K37</f>
        <v>1.8494055482166445</v>
      </c>
      <c r="F35" s="161">
        <f>'Data Validation'!L37</f>
        <v>2.9062087186261558</v>
      </c>
      <c r="G35" s="161">
        <f>'Data Validation'!M37</f>
        <v>3.8309114927344781</v>
      </c>
      <c r="O35" s="1"/>
      <c r="Q35" s="1"/>
    </row>
    <row r="36" spans="1:17" ht="12" x14ac:dyDescent="0.15">
      <c r="A36" s="1"/>
      <c r="B36" s="26"/>
      <c r="C36" s="24"/>
      <c r="D36" s="28"/>
      <c r="E36" s="28"/>
      <c r="F36" s="28"/>
      <c r="G36" s="28"/>
      <c r="O36" s="1"/>
      <c r="Q36" s="1"/>
    </row>
    <row r="37" spans="1:17" ht="12" x14ac:dyDescent="0.15">
      <c r="A37" s="1"/>
      <c r="B37" s="26"/>
      <c r="C37" s="24"/>
      <c r="D37" s="28"/>
      <c r="E37" s="28"/>
      <c r="F37" s="28"/>
      <c r="G37" s="28"/>
      <c r="O37" s="1"/>
      <c r="Q37" s="1"/>
    </row>
    <row r="38" spans="1:17" ht="12" x14ac:dyDescent="0.15">
      <c r="A38" s="1"/>
      <c r="B38" s="32"/>
      <c r="H38" s="97"/>
      <c r="O38" s="1"/>
      <c r="Q38" s="1"/>
    </row>
    <row r="39" spans="1:17" ht="12" x14ac:dyDescent="0.15">
      <c r="A39" s="1"/>
      <c r="B39" s="7" t="s">
        <v>130</v>
      </c>
      <c r="H39" s="97"/>
      <c r="O39" s="1"/>
      <c r="Q39" s="1"/>
    </row>
    <row r="40" spans="1:17" ht="13" x14ac:dyDescent="0.15">
      <c r="A40" s="1"/>
      <c r="B40" s="121" t="s">
        <v>127</v>
      </c>
      <c r="H40"/>
      <c r="O40" s="1"/>
      <c r="Q40" s="1"/>
    </row>
    <row r="41" spans="1:17" ht="12" x14ac:dyDescent="0.15">
      <c r="A41" s="1"/>
      <c r="C41" s="24"/>
      <c r="D41" s="27"/>
      <c r="E41" s="27"/>
      <c r="F41" s="27"/>
      <c r="G41" s="27"/>
      <c r="O41" s="1"/>
      <c r="Q41" s="1"/>
    </row>
    <row r="42" spans="1:17" ht="12" x14ac:dyDescent="0.15">
      <c r="A42" s="1"/>
      <c r="B42" s="1"/>
      <c r="C42" s="1"/>
      <c r="D42" s="1"/>
      <c r="E42" s="1"/>
      <c r="F42" s="1"/>
      <c r="G42" s="1"/>
      <c r="H42" s="1"/>
      <c r="I42" s="1"/>
      <c r="J42" s="1"/>
      <c r="K42" s="1"/>
      <c r="L42" s="1"/>
      <c r="M42" s="1"/>
      <c r="N42" s="1"/>
      <c r="O42" s="1"/>
      <c r="P42" s="1"/>
      <c r="Q42" s="1"/>
    </row>
    <row r="43" spans="1:17" ht="12" x14ac:dyDescent="0.15">
      <c r="B43" s="26"/>
      <c r="C43" s="24"/>
      <c r="D43" s="27"/>
      <c r="E43" s="27"/>
      <c r="F43" s="27"/>
      <c r="G43" s="27"/>
    </row>
    <row r="44" spans="1:17" ht="12" x14ac:dyDescent="0.15">
      <c r="B44" s="26"/>
      <c r="C44" s="24"/>
      <c r="D44" s="27"/>
      <c r="E44" s="27"/>
      <c r="F44" s="27"/>
      <c r="G44" s="27"/>
    </row>
    <row r="45" spans="1:17" ht="12" x14ac:dyDescent="0.15">
      <c r="B45" s="26"/>
      <c r="C45" s="24"/>
      <c r="D45" s="27"/>
      <c r="E45" s="27"/>
      <c r="F45" s="27"/>
      <c r="G45" s="27"/>
    </row>
    <row r="46" spans="1:17" ht="12" x14ac:dyDescent="0.15">
      <c r="B46" s="26"/>
      <c r="C46" s="24"/>
      <c r="D46" s="26"/>
      <c r="E46" s="26"/>
      <c r="F46" s="26"/>
      <c r="G46" s="26"/>
    </row>
    <row r="47" spans="1:17" ht="12" x14ac:dyDescent="0.15">
      <c r="B47" s="26"/>
      <c r="C47" s="24"/>
      <c r="D47" s="26"/>
      <c r="E47" s="26"/>
      <c r="F47" s="26"/>
      <c r="G47" s="26"/>
    </row>
    <row r="48" spans="1:17" ht="12" x14ac:dyDescent="0.15">
      <c r="B48" s="26"/>
      <c r="C48" s="24"/>
      <c r="D48" s="28"/>
      <c r="E48" s="28"/>
      <c r="F48" s="28"/>
      <c r="G48" s="28"/>
    </row>
    <row r="49" spans="2:7" ht="12" x14ac:dyDescent="0.15">
      <c r="B49" s="26"/>
      <c r="C49" s="24"/>
      <c r="D49" s="28"/>
      <c r="E49" s="28"/>
      <c r="F49" s="28"/>
      <c r="G49" s="28"/>
    </row>
    <row r="50" spans="2:7" ht="12" x14ac:dyDescent="0.15">
      <c r="B50" s="26"/>
      <c r="C50" s="24"/>
      <c r="D50" s="28"/>
      <c r="E50" s="28"/>
      <c r="F50" s="28"/>
      <c r="G50" s="28"/>
    </row>
    <row r="51" spans="2:7" ht="12" x14ac:dyDescent="0.15">
      <c r="C51" s="24"/>
      <c r="D51" s="28"/>
      <c r="E51" s="28"/>
      <c r="F51" s="28"/>
      <c r="G51" s="28"/>
    </row>
    <row r="52" spans="2:7" ht="12" x14ac:dyDescent="0.15">
      <c r="C52" s="24"/>
    </row>
    <row r="53" spans="2:7" ht="12" x14ac:dyDescent="0.15">
      <c r="C53" s="24"/>
    </row>
    <row r="54" spans="2:7" ht="12" x14ac:dyDescent="0.15">
      <c r="C54" s="24"/>
    </row>
    <row r="55" spans="2:7" ht="12" x14ac:dyDescent="0.15">
      <c r="C55" s="24"/>
    </row>
    <row r="56" spans="2:7" ht="12" x14ac:dyDescent="0.15">
      <c r="C56" s="24"/>
    </row>
    <row r="57" spans="2:7" ht="12" x14ac:dyDescent="0.15">
      <c r="C57" s="24"/>
    </row>
    <row r="58" spans="2:7" ht="12" x14ac:dyDescent="0.15">
      <c r="C58" s="24"/>
    </row>
    <row r="59" spans="2:7" ht="12" x14ac:dyDescent="0.15">
      <c r="C59" s="24"/>
    </row>
    <row r="60" spans="2:7" ht="12" x14ac:dyDescent="0.15">
      <c r="C60" s="24"/>
    </row>
    <row r="61" spans="2:7" ht="12" x14ac:dyDescent="0.15">
      <c r="C61" s="24"/>
    </row>
    <row r="62" spans="2:7" ht="12" x14ac:dyDescent="0.15">
      <c r="C62" s="24"/>
    </row>
    <row r="63" spans="2:7" ht="12" x14ac:dyDescent="0.15">
      <c r="C63" s="24"/>
    </row>
    <row r="64" spans="2:7" ht="12" x14ac:dyDescent="0.15">
      <c r="C64" s="24"/>
    </row>
    <row r="65" spans="3:3" ht="12" x14ac:dyDescent="0.15">
      <c r="C65" s="24"/>
    </row>
    <row r="66" spans="3:3" ht="12" x14ac:dyDescent="0.15">
      <c r="C66" s="24"/>
    </row>
    <row r="67" spans="3:3" ht="12" x14ac:dyDescent="0.15">
      <c r="C67" s="24"/>
    </row>
    <row r="68" spans="3:3" ht="12" x14ac:dyDescent="0.15">
      <c r="C68" s="24"/>
    </row>
    <row r="69" spans="3:3" ht="12" x14ac:dyDescent="0.15">
      <c r="C69" s="24"/>
    </row>
    <row r="70" spans="3:3" ht="12" x14ac:dyDescent="0.15">
      <c r="C70" s="24"/>
    </row>
    <row r="71" spans="3:3" ht="12" x14ac:dyDescent="0.15">
      <c r="C71" s="24"/>
    </row>
    <row r="72" spans="3:3" ht="12" x14ac:dyDescent="0.15">
      <c r="C72" s="24"/>
    </row>
    <row r="73" spans="3:3" ht="12" x14ac:dyDescent="0.15">
      <c r="C73" s="24"/>
    </row>
    <row r="74" spans="3:3" ht="12" x14ac:dyDescent="0.15">
      <c r="C74" s="24"/>
    </row>
    <row r="75" spans="3:3" ht="12" x14ac:dyDescent="0.15">
      <c r="C75" s="24"/>
    </row>
    <row r="76" spans="3:3" ht="12" x14ac:dyDescent="0.15">
      <c r="C76" s="24"/>
    </row>
    <row r="77" spans="3:3" ht="12" x14ac:dyDescent="0.15">
      <c r="C77" s="24"/>
    </row>
    <row r="78" spans="3:3" ht="12" x14ac:dyDescent="0.15">
      <c r="C78" s="24"/>
    </row>
    <row r="79" spans="3:3" ht="12" x14ac:dyDescent="0.15">
      <c r="C79" s="24"/>
    </row>
    <row r="80" spans="3:3" ht="12" x14ac:dyDescent="0.15">
      <c r="C80" s="24"/>
    </row>
    <row r="81" spans="3:3" ht="12" x14ac:dyDescent="0.15">
      <c r="C81" s="24"/>
    </row>
    <row r="82" spans="3:3" ht="12" x14ac:dyDescent="0.15">
      <c r="C82" s="24"/>
    </row>
    <row r="83" spans="3:3" ht="12" x14ac:dyDescent="0.15">
      <c r="C83" s="24"/>
    </row>
    <row r="84" spans="3:3" ht="12" x14ac:dyDescent="0.15">
      <c r="C84" s="24"/>
    </row>
    <row r="85" spans="3:3" ht="12" x14ac:dyDescent="0.15">
      <c r="C85" s="24"/>
    </row>
    <row r="86" spans="3:3" ht="12" x14ac:dyDescent="0.15">
      <c r="C86" s="24"/>
    </row>
    <row r="87" spans="3:3" ht="12" x14ac:dyDescent="0.15">
      <c r="C87" s="24"/>
    </row>
    <row r="88" spans="3:3" ht="12" x14ac:dyDescent="0.15">
      <c r="C88" s="24"/>
    </row>
    <row r="89" spans="3:3" ht="12" x14ac:dyDescent="0.15">
      <c r="C89" s="24"/>
    </row>
    <row r="90" spans="3:3" ht="12" x14ac:dyDescent="0.15">
      <c r="C90" s="24"/>
    </row>
    <row r="91" spans="3:3" ht="12" x14ac:dyDescent="0.15">
      <c r="C91" s="24"/>
    </row>
    <row r="92" spans="3:3" ht="12" x14ac:dyDescent="0.15">
      <c r="C92" s="24"/>
    </row>
    <row r="93" spans="3:3" ht="12" x14ac:dyDescent="0.15">
      <c r="C93" s="24"/>
    </row>
    <row r="94" spans="3:3" ht="12" x14ac:dyDescent="0.15">
      <c r="C94" s="24"/>
    </row>
    <row r="95" spans="3:3" ht="12" x14ac:dyDescent="0.15">
      <c r="C95" s="24"/>
    </row>
    <row r="96" spans="3:3" ht="12" x14ac:dyDescent="0.15">
      <c r="C96" s="24"/>
    </row>
    <row r="97" spans="3:3" ht="12" x14ac:dyDescent="0.15">
      <c r="C97" s="24"/>
    </row>
    <row r="98" spans="3:3" ht="12" x14ac:dyDescent="0.15">
      <c r="C98" s="24"/>
    </row>
    <row r="99" spans="3:3" ht="12" x14ac:dyDescent="0.15">
      <c r="C99" s="24"/>
    </row>
    <row r="100" spans="3:3" ht="12" x14ac:dyDescent="0.15">
      <c r="C100" s="24"/>
    </row>
    <row r="101" spans="3:3" ht="12" x14ac:dyDescent="0.15">
      <c r="C101" s="24"/>
    </row>
    <row r="102" spans="3:3" ht="12" x14ac:dyDescent="0.15">
      <c r="C102" s="24"/>
    </row>
    <row r="103" spans="3:3" ht="12" x14ac:dyDescent="0.15">
      <c r="C103" s="24"/>
    </row>
    <row r="104" spans="3:3" ht="12" x14ac:dyDescent="0.15">
      <c r="C104" s="24"/>
    </row>
    <row r="105" spans="3:3" ht="12" x14ac:dyDescent="0.15">
      <c r="C105" s="24"/>
    </row>
    <row r="106" spans="3:3" ht="12" x14ac:dyDescent="0.15">
      <c r="C106" s="24"/>
    </row>
    <row r="107" spans="3:3" ht="12" x14ac:dyDescent="0.15">
      <c r="C107" s="24"/>
    </row>
    <row r="108" spans="3:3" ht="12" x14ac:dyDescent="0.15">
      <c r="C108" s="24"/>
    </row>
    <row r="109" spans="3:3" ht="12" x14ac:dyDescent="0.15">
      <c r="C109" s="24"/>
    </row>
    <row r="110" spans="3:3" ht="12" x14ac:dyDescent="0.15">
      <c r="C110" s="24"/>
    </row>
    <row r="111" spans="3:3" ht="12" x14ac:dyDescent="0.15">
      <c r="C111" s="24"/>
    </row>
    <row r="112" spans="3:3" ht="12" x14ac:dyDescent="0.15">
      <c r="C112" s="24"/>
    </row>
    <row r="113" spans="3:3" ht="12" x14ac:dyDescent="0.15">
      <c r="C113" s="24"/>
    </row>
    <row r="114" spans="3:3" ht="12" x14ac:dyDescent="0.15">
      <c r="C114" s="24"/>
    </row>
    <row r="115" spans="3:3" ht="12" x14ac:dyDescent="0.15">
      <c r="C115" s="24"/>
    </row>
    <row r="116" spans="3:3" ht="12" x14ac:dyDescent="0.15">
      <c r="C116" s="24"/>
    </row>
    <row r="117" spans="3:3" ht="12" x14ac:dyDescent="0.15">
      <c r="C117" s="24"/>
    </row>
    <row r="118" spans="3:3" ht="12" x14ac:dyDescent="0.15">
      <c r="C118" s="24"/>
    </row>
    <row r="119" spans="3:3" ht="12" x14ac:dyDescent="0.15">
      <c r="C119" s="24"/>
    </row>
    <row r="120" spans="3:3" ht="12" x14ac:dyDescent="0.15">
      <c r="C120" s="24"/>
    </row>
    <row r="121" spans="3:3" ht="12" x14ac:dyDescent="0.15">
      <c r="C121" s="24"/>
    </row>
    <row r="122" spans="3:3" ht="12" x14ac:dyDescent="0.15">
      <c r="C122" s="24"/>
    </row>
    <row r="123" spans="3:3" ht="12" x14ac:dyDescent="0.15">
      <c r="C123" s="24"/>
    </row>
    <row r="124" spans="3:3" ht="12" x14ac:dyDescent="0.15">
      <c r="C124" s="24"/>
    </row>
    <row r="125" spans="3:3" ht="12" x14ac:dyDescent="0.15">
      <c r="C125" s="24"/>
    </row>
    <row r="126" spans="3:3" ht="12" x14ac:dyDescent="0.15">
      <c r="C126" s="24"/>
    </row>
    <row r="127" spans="3:3" ht="12" x14ac:dyDescent="0.15">
      <c r="C127" s="24"/>
    </row>
    <row r="128" spans="3:3" ht="12" x14ac:dyDescent="0.15">
      <c r="C128" s="24"/>
    </row>
    <row r="129" spans="3:3" ht="12" x14ac:dyDescent="0.15">
      <c r="C129" s="24"/>
    </row>
    <row r="130" spans="3:3" ht="12" x14ac:dyDescent="0.15">
      <c r="C130" s="24"/>
    </row>
    <row r="131" spans="3:3" ht="12" x14ac:dyDescent="0.15">
      <c r="C131" s="24"/>
    </row>
    <row r="132" spans="3:3" ht="12" x14ac:dyDescent="0.15">
      <c r="C132" s="24"/>
    </row>
    <row r="133" spans="3:3" ht="12" x14ac:dyDescent="0.15">
      <c r="C133" s="24"/>
    </row>
    <row r="134" spans="3:3" ht="12" x14ac:dyDescent="0.15">
      <c r="C134" s="24"/>
    </row>
    <row r="135" spans="3:3" ht="12" x14ac:dyDescent="0.15">
      <c r="C135" s="24"/>
    </row>
    <row r="136" spans="3:3" ht="12" x14ac:dyDescent="0.15">
      <c r="C136" s="24"/>
    </row>
    <row r="137" spans="3:3" ht="12" x14ac:dyDescent="0.15">
      <c r="C137" s="24"/>
    </row>
    <row r="138" spans="3:3" ht="12" x14ac:dyDescent="0.15">
      <c r="C138" s="24"/>
    </row>
    <row r="139" spans="3:3" ht="12" x14ac:dyDescent="0.15">
      <c r="C139" s="24"/>
    </row>
    <row r="140" spans="3:3" ht="12" x14ac:dyDescent="0.15">
      <c r="C140" s="24"/>
    </row>
    <row r="141" spans="3:3" ht="12" x14ac:dyDescent="0.15">
      <c r="C141" s="24"/>
    </row>
    <row r="142" spans="3:3" ht="12" x14ac:dyDescent="0.15">
      <c r="C142" s="24"/>
    </row>
    <row r="143" spans="3:3" ht="12" x14ac:dyDescent="0.15">
      <c r="C143" s="24"/>
    </row>
    <row r="144" spans="3:3" ht="12" x14ac:dyDescent="0.15">
      <c r="C144" s="24"/>
    </row>
    <row r="145" spans="3:3" ht="12" x14ac:dyDescent="0.15">
      <c r="C145" s="24"/>
    </row>
    <row r="146" spans="3:3" ht="12" x14ac:dyDescent="0.15">
      <c r="C146" s="24"/>
    </row>
    <row r="147" spans="3:3" ht="12" x14ac:dyDescent="0.15">
      <c r="C147" s="24"/>
    </row>
    <row r="148" spans="3:3" ht="12" x14ac:dyDescent="0.15">
      <c r="C148" s="24"/>
    </row>
    <row r="149" spans="3:3" ht="12" x14ac:dyDescent="0.15">
      <c r="C149" s="24"/>
    </row>
    <row r="150" spans="3:3" ht="12" x14ac:dyDescent="0.15">
      <c r="C150" s="24"/>
    </row>
    <row r="151" spans="3:3" ht="12" x14ac:dyDescent="0.15">
      <c r="C151" s="24"/>
    </row>
    <row r="152" spans="3:3" ht="12" x14ac:dyDescent="0.15">
      <c r="C152" s="24"/>
    </row>
    <row r="153" spans="3:3" ht="12" x14ac:dyDescent="0.15">
      <c r="C153" s="24"/>
    </row>
    <row r="154" spans="3:3" ht="12" x14ac:dyDescent="0.15">
      <c r="C154" s="24"/>
    </row>
    <row r="155" spans="3:3" ht="12" x14ac:dyDescent="0.15">
      <c r="C155" s="24"/>
    </row>
    <row r="156" spans="3:3" ht="12" x14ac:dyDescent="0.15">
      <c r="C156" s="24"/>
    </row>
    <row r="157" spans="3:3" ht="12" x14ac:dyDescent="0.15">
      <c r="C157" s="24"/>
    </row>
    <row r="158" spans="3:3" ht="12" x14ac:dyDescent="0.15">
      <c r="C158" s="24"/>
    </row>
    <row r="159" spans="3:3" ht="12" x14ac:dyDescent="0.15">
      <c r="C159" s="24"/>
    </row>
    <row r="160" spans="3:3" ht="12" x14ac:dyDescent="0.15">
      <c r="C160" s="24"/>
    </row>
    <row r="161" spans="3:3" ht="12" x14ac:dyDescent="0.15">
      <c r="C161" s="24"/>
    </row>
    <row r="162" spans="3:3" ht="12" x14ac:dyDescent="0.15">
      <c r="C162" s="24"/>
    </row>
    <row r="163" spans="3:3" ht="12" x14ac:dyDescent="0.15">
      <c r="C163" s="24"/>
    </row>
    <row r="164" spans="3:3" ht="12" x14ac:dyDescent="0.15">
      <c r="C164" s="24"/>
    </row>
    <row r="165" spans="3:3" ht="12" x14ac:dyDescent="0.15">
      <c r="C165" s="24"/>
    </row>
    <row r="166" spans="3:3" ht="12" x14ac:dyDescent="0.15">
      <c r="C166" s="24"/>
    </row>
    <row r="167" spans="3:3" ht="12" x14ac:dyDescent="0.15">
      <c r="C167" s="24"/>
    </row>
    <row r="168" spans="3:3" ht="12" x14ac:dyDescent="0.15">
      <c r="C168" s="24"/>
    </row>
    <row r="169" spans="3:3" ht="12" x14ac:dyDescent="0.15">
      <c r="C169" s="24"/>
    </row>
    <row r="170" spans="3:3" ht="12" x14ac:dyDescent="0.15">
      <c r="C170" s="24"/>
    </row>
    <row r="171" spans="3:3" ht="12" x14ac:dyDescent="0.15">
      <c r="C171" s="24"/>
    </row>
    <row r="172" spans="3:3" ht="12" x14ac:dyDescent="0.15">
      <c r="C172" s="24"/>
    </row>
    <row r="173" spans="3:3" ht="12" x14ac:dyDescent="0.15">
      <c r="C173" s="24"/>
    </row>
    <row r="174" spans="3:3" ht="12" x14ac:dyDescent="0.15">
      <c r="C174" s="24"/>
    </row>
    <row r="175" spans="3:3" ht="12" x14ac:dyDescent="0.15">
      <c r="C175" s="24"/>
    </row>
    <row r="176" spans="3:3" ht="12" x14ac:dyDescent="0.15">
      <c r="C176" s="24"/>
    </row>
    <row r="177" spans="3:3" ht="12" x14ac:dyDescent="0.15">
      <c r="C177" s="24"/>
    </row>
    <row r="178" spans="3:3" ht="12" x14ac:dyDescent="0.15">
      <c r="C178" s="24"/>
    </row>
    <row r="179" spans="3:3" ht="12" x14ac:dyDescent="0.15">
      <c r="C179" s="24"/>
    </row>
    <row r="180" spans="3:3" ht="12" x14ac:dyDescent="0.15">
      <c r="C180" s="24"/>
    </row>
    <row r="181" spans="3:3" ht="12" x14ac:dyDescent="0.15">
      <c r="C181" s="24"/>
    </row>
    <row r="182" spans="3:3" ht="12" x14ac:dyDescent="0.15">
      <c r="C182" s="24"/>
    </row>
    <row r="183" spans="3:3" ht="12" x14ac:dyDescent="0.15">
      <c r="C183" s="24"/>
    </row>
    <row r="184" spans="3:3" ht="12" x14ac:dyDescent="0.15">
      <c r="C184" s="24"/>
    </row>
    <row r="185" spans="3:3" ht="12" x14ac:dyDescent="0.15">
      <c r="C185" s="24"/>
    </row>
    <row r="186" spans="3:3" ht="12" x14ac:dyDescent="0.15">
      <c r="C186" s="24"/>
    </row>
    <row r="187" spans="3:3" ht="12" x14ac:dyDescent="0.15">
      <c r="C187" s="24"/>
    </row>
    <row r="188" spans="3:3" ht="12" x14ac:dyDescent="0.15">
      <c r="C188" s="24"/>
    </row>
    <row r="189" spans="3:3" ht="12" x14ac:dyDescent="0.15">
      <c r="C189" s="24"/>
    </row>
    <row r="190" spans="3:3" ht="12" x14ac:dyDescent="0.15">
      <c r="C190" s="24"/>
    </row>
    <row r="191" spans="3:3" ht="12" x14ac:dyDescent="0.15">
      <c r="C191" s="24"/>
    </row>
    <row r="192" spans="3:3" ht="12" x14ac:dyDescent="0.15">
      <c r="C192" s="24"/>
    </row>
    <row r="193" spans="3:3" ht="12" x14ac:dyDescent="0.15">
      <c r="C193" s="24"/>
    </row>
    <row r="194" spans="3:3" ht="12" x14ac:dyDescent="0.15">
      <c r="C194" s="24"/>
    </row>
    <row r="195" spans="3:3" ht="12" x14ac:dyDescent="0.15">
      <c r="C195" s="24"/>
    </row>
    <row r="196" spans="3:3" ht="12" x14ac:dyDescent="0.15">
      <c r="C196" s="24"/>
    </row>
    <row r="197" spans="3:3" ht="12" x14ac:dyDescent="0.15">
      <c r="C197" s="24"/>
    </row>
    <row r="198" spans="3:3" ht="12" x14ac:dyDescent="0.15">
      <c r="C198" s="24"/>
    </row>
    <row r="199" spans="3:3" ht="12" x14ac:dyDescent="0.15">
      <c r="C199" s="24"/>
    </row>
    <row r="200" spans="3:3" ht="12" x14ac:dyDescent="0.15">
      <c r="C200" s="24"/>
    </row>
    <row r="201" spans="3:3" ht="12" x14ac:dyDescent="0.15">
      <c r="C201" s="24"/>
    </row>
    <row r="202" spans="3:3" ht="12" x14ac:dyDescent="0.15">
      <c r="C202" s="24"/>
    </row>
    <row r="203" spans="3:3" ht="12" x14ac:dyDescent="0.15">
      <c r="C203" s="24"/>
    </row>
    <row r="204" spans="3:3" ht="12" x14ac:dyDescent="0.15">
      <c r="C204" s="24"/>
    </row>
    <row r="205" spans="3:3" ht="12" x14ac:dyDescent="0.15">
      <c r="C205" s="24"/>
    </row>
    <row r="206" spans="3:3" ht="12" x14ac:dyDescent="0.15">
      <c r="C206" s="24"/>
    </row>
    <row r="207" spans="3:3" ht="12" x14ac:dyDescent="0.15">
      <c r="C207" s="24"/>
    </row>
    <row r="208" spans="3:3" ht="12" x14ac:dyDescent="0.15">
      <c r="C208" s="24"/>
    </row>
    <row r="209" spans="3:3" ht="12" x14ac:dyDescent="0.15">
      <c r="C209" s="24"/>
    </row>
    <row r="210" spans="3:3" ht="12" x14ac:dyDescent="0.15">
      <c r="C210" s="24"/>
    </row>
    <row r="211" spans="3:3" ht="12" x14ac:dyDescent="0.15">
      <c r="C211" s="24"/>
    </row>
    <row r="212" spans="3:3" ht="12" x14ac:dyDescent="0.15">
      <c r="C212" s="24"/>
    </row>
    <row r="213" spans="3:3" ht="12" x14ac:dyDescent="0.15">
      <c r="C213" s="24"/>
    </row>
    <row r="214" spans="3:3" ht="12" x14ac:dyDescent="0.15">
      <c r="C214" s="24"/>
    </row>
    <row r="215" spans="3:3" ht="12" x14ac:dyDescent="0.15">
      <c r="C215" s="24"/>
    </row>
    <row r="216" spans="3:3" ht="12" x14ac:dyDescent="0.15">
      <c r="C216" s="24"/>
    </row>
    <row r="217" spans="3:3" ht="12" x14ac:dyDescent="0.15">
      <c r="C217" s="24"/>
    </row>
    <row r="218" spans="3:3" ht="12" x14ac:dyDescent="0.15">
      <c r="C218" s="24"/>
    </row>
    <row r="219" spans="3:3" ht="12" x14ac:dyDescent="0.15">
      <c r="C219" s="24"/>
    </row>
    <row r="220" spans="3:3" ht="12" x14ac:dyDescent="0.15">
      <c r="C220" s="24"/>
    </row>
    <row r="221" spans="3:3" ht="12" x14ac:dyDescent="0.15">
      <c r="C221" s="24"/>
    </row>
    <row r="222" spans="3:3" ht="12" x14ac:dyDescent="0.15">
      <c r="C222" s="24"/>
    </row>
    <row r="223" spans="3:3" ht="12" x14ac:dyDescent="0.15">
      <c r="C223" s="24"/>
    </row>
    <row r="224" spans="3:3" ht="12" x14ac:dyDescent="0.15">
      <c r="C224" s="24"/>
    </row>
    <row r="225" spans="3:3" ht="12" x14ac:dyDescent="0.15">
      <c r="C225" s="24"/>
    </row>
    <row r="226" spans="3:3" ht="12" x14ac:dyDescent="0.15">
      <c r="C226" s="24"/>
    </row>
    <row r="227" spans="3:3" ht="12" x14ac:dyDescent="0.15">
      <c r="C227" s="24"/>
    </row>
    <row r="228" spans="3:3" ht="12" x14ac:dyDescent="0.15">
      <c r="C228" s="24"/>
    </row>
    <row r="229" spans="3:3" ht="12" x14ac:dyDescent="0.15">
      <c r="C229" s="24"/>
    </row>
    <row r="230" spans="3:3" ht="12" x14ac:dyDescent="0.15">
      <c r="C230" s="24"/>
    </row>
    <row r="231" spans="3:3" ht="12" x14ac:dyDescent="0.15">
      <c r="C231" s="24"/>
    </row>
    <row r="232" spans="3:3" ht="12" x14ac:dyDescent="0.15">
      <c r="C232" s="24"/>
    </row>
    <row r="233" spans="3:3" ht="12" x14ac:dyDescent="0.15">
      <c r="C233" s="24"/>
    </row>
    <row r="234" spans="3:3" ht="12" x14ac:dyDescent="0.15">
      <c r="C234" s="24"/>
    </row>
    <row r="235" spans="3:3" ht="12" x14ac:dyDescent="0.15">
      <c r="C235" s="24"/>
    </row>
    <row r="236" spans="3:3" ht="12" x14ac:dyDescent="0.15">
      <c r="C236" s="24"/>
    </row>
    <row r="237" spans="3:3" ht="12" x14ac:dyDescent="0.15">
      <c r="C237" s="24"/>
    </row>
    <row r="238" spans="3:3" ht="12" x14ac:dyDescent="0.15">
      <c r="C238" s="24"/>
    </row>
    <row r="239" spans="3:3" ht="12" x14ac:dyDescent="0.15">
      <c r="C239" s="24"/>
    </row>
    <row r="240" spans="3:3" ht="12" x14ac:dyDescent="0.15">
      <c r="C240" s="24"/>
    </row>
    <row r="241" spans="3:3" ht="12" x14ac:dyDescent="0.15">
      <c r="C241" s="24"/>
    </row>
    <row r="242" spans="3:3" ht="12" x14ac:dyDescent="0.15">
      <c r="C242" s="24"/>
    </row>
    <row r="243" spans="3:3" ht="12" x14ac:dyDescent="0.15">
      <c r="C243" s="24"/>
    </row>
    <row r="244" spans="3:3" ht="12" x14ac:dyDescent="0.15">
      <c r="C244" s="24"/>
    </row>
    <row r="245" spans="3:3" ht="12" x14ac:dyDescent="0.15">
      <c r="C245" s="24"/>
    </row>
    <row r="246" spans="3:3" ht="12" x14ac:dyDescent="0.15">
      <c r="C246" s="24"/>
    </row>
    <row r="247" spans="3:3" ht="12" x14ac:dyDescent="0.15">
      <c r="C247" s="24"/>
    </row>
    <row r="248" spans="3:3" ht="12" x14ac:dyDescent="0.15">
      <c r="C248" s="24"/>
    </row>
    <row r="249" spans="3:3" ht="12" x14ac:dyDescent="0.15">
      <c r="C249" s="24"/>
    </row>
    <row r="250" spans="3:3" ht="12" x14ac:dyDescent="0.15">
      <c r="C250" s="24"/>
    </row>
    <row r="251" spans="3:3" ht="12" x14ac:dyDescent="0.15">
      <c r="C251" s="24"/>
    </row>
    <row r="252" spans="3:3" ht="12" x14ac:dyDescent="0.15">
      <c r="C252" s="24"/>
    </row>
    <row r="253" spans="3:3" ht="12" x14ac:dyDescent="0.15">
      <c r="C253" s="24"/>
    </row>
    <row r="254" spans="3:3" ht="12" x14ac:dyDescent="0.15">
      <c r="C254" s="24"/>
    </row>
    <row r="255" spans="3:3" ht="12" x14ac:dyDescent="0.15">
      <c r="C255" s="24"/>
    </row>
    <row r="256" spans="3:3" ht="12" x14ac:dyDescent="0.15">
      <c r="C256" s="24"/>
    </row>
    <row r="257" spans="3:3" ht="12" x14ac:dyDescent="0.15">
      <c r="C257" s="24"/>
    </row>
    <row r="258" spans="3:3" ht="12" x14ac:dyDescent="0.15">
      <c r="C258" s="24"/>
    </row>
    <row r="259" spans="3:3" ht="12" x14ac:dyDescent="0.15">
      <c r="C259" s="24"/>
    </row>
    <row r="260" spans="3:3" ht="12" x14ac:dyDescent="0.15">
      <c r="C260" s="24"/>
    </row>
    <row r="261" spans="3:3" ht="12" x14ac:dyDescent="0.15">
      <c r="C261" s="24"/>
    </row>
    <row r="262" spans="3:3" ht="12" x14ac:dyDescent="0.15">
      <c r="C262" s="24"/>
    </row>
    <row r="263" spans="3:3" ht="12" x14ac:dyDescent="0.15">
      <c r="C263" s="24"/>
    </row>
    <row r="264" spans="3:3" ht="12" x14ac:dyDescent="0.15">
      <c r="C264" s="24"/>
    </row>
    <row r="265" spans="3:3" ht="12" x14ac:dyDescent="0.15">
      <c r="C265" s="24"/>
    </row>
    <row r="266" spans="3:3" ht="12" x14ac:dyDescent="0.15">
      <c r="C266" s="24"/>
    </row>
    <row r="267" spans="3:3" ht="12" x14ac:dyDescent="0.15">
      <c r="C267" s="24"/>
    </row>
    <row r="268" spans="3:3" ht="12" x14ac:dyDescent="0.15">
      <c r="C268" s="24"/>
    </row>
    <row r="269" spans="3:3" ht="12" x14ac:dyDescent="0.15">
      <c r="C269" s="24"/>
    </row>
    <row r="270" spans="3:3" ht="12" x14ac:dyDescent="0.15">
      <c r="C270" s="24"/>
    </row>
    <row r="271" spans="3:3" ht="12" x14ac:dyDescent="0.15">
      <c r="C271" s="24"/>
    </row>
    <row r="272" spans="3:3" ht="12" x14ac:dyDescent="0.15">
      <c r="C272" s="24"/>
    </row>
    <row r="273" spans="3:3" ht="12" x14ac:dyDescent="0.15">
      <c r="C273" s="24"/>
    </row>
    <row r="274" spans="3:3" ht="12" x14ac:dyDescent="0.15">
      <c r="C274" s="24"/>
    </row>
    <row r="275" spans="3:3" ht="12" x14ac:dyDescent="0.15">
      <c r="C275" s="24"/>
    </row>
    <row r="276" spans="3:3" ht="12" x14ac:dyDescent="0.15">
      <c r="C276" s="24"/>
    </row>
    <row r="277" spans="3:3" ht="12" x14ac:dyDescent="0.15">
      <c r="C277" s="24"/>
    </row>
    <row r="278" spans="3:3" ht="12" x14ac:dyDescent="0.15">
      <c r="C278" s="24"/>
    </row>
    <row r="279" spans="3:3" ht="12" x14ac:dyDescent="0.15">
      <c r="C279" s="24"/>
    </row>
    <row r="280" spans="3:3" ht="12" x14ac:dyDescent="0.15">
      <c r="C280" s="24"/>
    </row>
    <row r="281" spans="3:3" ht="12" x14ac:dyDescent="0.15">
      <c r="C281" s="24"/>
    </row>
    <row r="282" spans="3:3" ht="12" x14ac:dyDescent="0.15">
      <c r="C282" s="24"/>
    </row>
    <row r="283" spans="3:3" ht="12" x14ac:dyDescent="0.15">
      <c r="C283" s="24"/>
    </row>
    <row r="284" spans="3:3" ht="12" x14ac:dyDescent="0.15">
      <c r="C284" s="24"/>
    </row>
    <row r="285" spans="3:3" ht="12" x14ac:dyDescent="0.15">
      <c r="C285" s="24"/>
    </row>
    <row r="286" spans="3:3" ht="12" x14ac:dyDescent="0.15">
      <c r="C286" s="24"/>
    </row>
    <row r="287" spans="3:3" ht="12" x14ac:dyDescent="0.15">
      <c r="C287" s="24"/>
    </row>
    <row r="288" spans="3:3" ht="12" x14ac:dyDescent="0.15">
      <c r="C288" s="24"/>
    </row>
    <row r="289" spans="3:3" ht="12" x14ac:dyDescent="0.15">
      <c r="C289" s="24"/>
    </row>
    <row r="290" spans="3:3" ht="12" x14ac:dyDescent="0.15">
      <c r="C290" s="24"/>
    </row>
    <row r="291" spans="3:3" ht="12" x14ac:dyDescent="0.15">
      <c r="C291" s="24"/>
    </row>
    <row r="292" spans="3:3" ht="12" x14ac:dyDescent="0.15">
      <c r="C292" s="24"/>
    </row>
    <row r="293" spans="3:3" ht="12" x14ac:dyDescent="0.15">
      <c r="C293" s="24"/>
    </row>
    <row r="294" spans="3:3" ht="12" x14ac:dyDescent="0.15">
      <c r="C294" s="24"/>
    </row>
    <row r="295" spans="3:3" ht="12" x14ac:dyDescent="0.15">
      <c r="C295" s="24"/>
    </row>
    <row r="296" spans="3:3" ht="12" x14ac:dyDescent="0.15">
      <c r="C296" s="24"/>
    </row>
    <row r="297" spans="3:3" ht="12" x14ac:dyDescent="0.15">
      <c r="C297" s="24"/>
    </row>
    <row r="298" spans="3:3" ht="12" x14ac:dyDescent="0.15">
      <c r="C298" s="24"/>
    </row>
    <row r="299" spans="3:3" ht="12" x14ac:dyDescent="0.15">
      <c r="C299" s="24"/>
    </row>
    <row r="300" spans="3:3" ht="12" x14ac:dyDescent="0.15">
      <c r="C300" s="24"/>
    </row>
    <row r="301" spans="3:3" ht="12" x14ac:dyDescent="0.15">
      <c r="C301" s="24"/>
    </row>
    <row r="302" spans="3:3" ht="12" x14ac:dyDescent="0.15">
      <c r="C302" s="24"/>
    </row>
    <row r="303" spans="3:3" ht="12" x14ac:dyDescent="0.15">
      <c r="C303" s="24"/>
    </row>
    <row r="304" spans="3:3" ht="12" x14ac:dyDescent="0.15">
      <c r="C304" s="24"/>
    </row>
    <row r="305" spans="3:3" ht="12" x14ac:dyDescent="0.15">
      <c r="C305" s="24"/>
    </row>
    <row r="306" spans="3:3" ht="12" x14ac:dyDescent="0.15">
      <c r="C306" s="24"/>
    </row>
    <row r="307" spans="3:3" ht="12" x14ac:dyDescent="0.15">
      <c r="C307" s="24"/>
    </row>
    <row r="308" spans="3:3" ht="12" x14ac:dyDescent="0.15">
      <c r="C308" s="24"/>
    </row>
    <row r="309" spans="3:3" ht="12" x14ac:dyDescent="0.15">
      <c r="C309" s="24"/>
    </row>
    <row r="310" spans="3:3" ht="12" x14ac:dyDescent="0.15">
      <c r="C310" s="24"/>
    </row>
    <row r="311" spans="3:3" ht="12" x14ac:dyDescent="0.15">
      <c r="C311" s="24"/>
    </row>
    <row r="312" spans="3:3" ht="12" x14ac:dyDescent="0.15">
      <c r="C312" s="24"/>
    </row>
    <row r="313" spans="3:3" ht="12" x14ac:dyDescent="0.15">
      <c r="C313" s="24"/>
    </row>
    <row r="314" spans="3:3" ht="12" x14ac:dyDescent="0.15">
      <c r="C314" s="24"/>
    </row>
    <row r="315" spans="3:3" ht="12" x14ac:dyDescent="0.15">
      <c r="C315" s="24"/>
    </row>
    <row r="316" spans="3:3" ht="12" x14ac:dyDescent="0.15">
      <c r="C316" s="24"/>
    </row>
    <row r="317" spans="3:3" ht="12" x14ac:dyDescent="0.15">
      <c r="C317" s="24"/>
    </row>
    <row r="318" spans="3:3" ht="12" x14ac:dyDescent="0.15">
      <c r="C318" s="24"/>
    </row>
    <row r="319" spans="3:3" ht="12" x14ac:dyDescent="0.15">
      <c r="C319" s="24"/>
    </row>
    <row r="320" spans="3:3" ht="12" x14ac:dyDescent="0.15">
      <c r="C320" s="24"/>
    </row>
    <row r="321" spans="3:3" ht="12" x14ac:dyDescent="0.15">
      <c r="C321" s="24"/>
    </row>
    <row r="322" spans="3:3" ht="12" x14ac:dyDescent="0.15">
      <c r="C322" s="24"/>
    </row>
    <row r="323" spans="3:3" ht="12" x14ac:dyDescent="0.15">
      <c r="C323" s="24"/>
    </row>
    <row r="324" spans="3:3" ht="12" x14ac:dyDescent="0.15">
      <c r="C324" s="24"/>
    </row>
    <row r="325" spans="3:3" ht="12" x14ac:dyDescent="0.15">
      <c r="C325" s="24"/>
    </row>
    <row r="326" spans="3:3" ht="12" x14ac:dyDescent="0.15">
      <c r="C326" s="24"/>
    </row>
    <row r="327" spans="3:3" ht="12" x14ac:dyDescent="0.15">
      <c r="C327" s="24"/>
    </row>
    <row r="328" spans="3:3" ht="12" x14ac:dyDescent="0.15">
      <c r="C328" s="24"/>
    </row>
    <row r="329" spans="3:3" ht="12" x14ac:dyDescent="0.15">
      <c r="C329" s="24"/>
    </row>
    <row r="330" spans="3:3" ht="12" x14ac:dyDescent="0.15">
      <c r="C330" s="24"/>
    </row>
    <row r="331" spans="3:3" ht="12" x14ac:dyDescent="0.15">
      <c r="C331" s="24"/>
    </row>
    <row r="332" spans="3:3" ht="12" x14ac:dyDescent="0.15">
      <c r="C332" s="24"/>
    </row>
    <row r="333" spans="3:3" ht="12" x14ac:dyDescent="0.15">
      <c r="C333" s="24"/>
    </row>
    <row r="334" spans="3:3" ht="12" x14ac:dyDescent="0.15">
      <c r="C334" s="24"/>
    </row>
    <row r="335" spans="3:3" ht="12" x14ac:dyDescent="0.15">
      <c r="C335" s="24"/>
    </row>
    <row r="336" spans="3:3" ht="12" x14ac:dyDescent="0.15">
      <c r="C336" s="24"/>
    </row>
    <row r="337" spans="3:3" ht="12" x14ac:dyDescent="0.15">
      <c r="C337" s="24"/>
    </row>
    <row r="338" spans="3:3" ht="12" x14ac:dyDescent="0.15">
      <c r="C338" s="24"/>
    </row>
    <row r="339" spans="3:3" ht="12" x14ac:dyDescent="0.15">
      <c r="C339" s="24"/>
    </row>
    <row r="340" spans="3:3" ht="12" x14ac:dyDescent="0.15">
      <c r="C340" s="24"/>
    </row>
    <row r="341" spans="3:3" ht="12" x14ac:dyDescent="0.15">
      <c r="C341" s="24"/>
    </row>
    <row r="342" spans="3:3" ht="12" x14ac:dyDescent="0.15">
      <c r="C342" s="24"/>
    </row>
    <row r="343" spans="3:3" ht="12" x14ac:dyDescent="0.15">
      <c r="C343" s="24"/>
    </row>
    <row r="344" spans="3:3" ht="12" x14ac:dyDescent="0.15">
      <c r="C344" s="24"/>
    </row>
    <row r="345" spans="3:3" ht="12" x14ac:dyDescent="0.15">
      <c r="C345" s="24"/>
    </row>
    <row r="346" spans="3:3" ht="12" x14ac:dyDescent="0.15">
      <c r="C346" s="24"/>
    </row>
    <row r="347" spans="3:3" ht="12" x14ac:dyDescent="0.15">
      <c r="C347" s="24"/>
    </row>
    <row r="348" spans="3:3" ht="12" x14ac:dyDescent="0.15">
      <c r="C348" s="24"/>
    </row>
    <row r="349" spans="3:3" ht="12" x14ac:dyDescent="0.15">
      <c r="C349" s="24"/>
    </row>
    <row r="350" spans="3:3" ht="12" x14ac:dyDescent="0.15">
      <c r="C350" s="24"/>
    </row>
    <row r="351" spans="3:3" ht="12" x14ac:dyDescent="0.15">
      <c r="C351" s="24"/>
    </row>
    <row r="352" spans="3:3" ht="12" x14ac:dyDescent="0.15">
      <c r="C352" s="24"/>
    </row>
    <row r="353" spans="3:3" ht="12" x14ac:dyDescent="0.15">
      <c r="C353" s="24"/>
    </row>
    <row r="354" spans="3:3" ht="12" x14ac:dyDescent="0.15">
      <c r="C354" s="24"/>
    </row>
    <row r="355" spans="3:3" ht="12" x14ac:dyDescent="0.15">
      <c r="C355" s="24"/>
    </row>
    <row r="356" spans="3:3" ht="12" x14ac:dyDescent="0.15">
      <c r="C356" s="24"/>
    </row>
    <row r="357" spans="3:3" ht="12" x14ac:dyDescent="0.15">
      <c r="C357" s="24"/>
    </row>
    <row r="358" spans="3:3" ht="12" x14ac:dyDescent="0.15">
      <c r="C358" s="24"/>
    </row>
    <row r="359" spans="3:3" ht="12" x14ac:dyDescent="0.15">
      <c r="C359" s="24"/>
    </row>
    <row r="360" spans="3:3" ht="12" x14ac:dyDescent="0.15">
      <c r="C360" s="24"/>
    </row>
    <row r="361" spans="3:3" ht="12" x14ac:dyDescent="0.15">
      <c r="C361" s="24"/>
    </row>
    <row r="362" spans="3:3" ht="12" x14ac:dyDescent="0.15">
      <c r="C362" s="24"/>
    </row>
    <row r="363" spans="3:3" ht="12" x14ac:dyDescent="0.15">
      <c r="C363" s="24"/>
    </row>
    <row r="364" spans="3:3" ht="12" x14ac:dyDescent="0.15">
      <c r="C364" s="24"/>
    </row>
    <row r="365" spans="3:3" ht="12" x14ac:dyDescent="0.15">
      <c r="C365" s="24"/>
    </row>
    <row r="366" spans="3:3" ht="12" x14ac:dyDescent="0.15">
      <c r="C366" s="24"/>
    </row>
    <row r="367" spans="3:3" ht="12" x14ac:dyDescent="0.15">
      <c r="C367" s="24"/>
    </row>
    <row r="368" spans="3:3" ht="12" x14ac:dyDescent="0.15">
      <c r="C368" s="24"/>
    </row>
    <row r="369" spans="3:3" ht="12" x14ac:dyDescent="0.15">
      <c r="C369" s="24"/>
    </row>
    <row r="370" spans="3:3" ht="12" x14ac:dyDescent="0.15">
      <c r="C370" s="24"/>
    </row>
    <row r="371" spans="3:3" ht="12" x14ac:dyDescent="0.15">
      <c r="C371" s="24"/>
    </row>
    <row r="372" spans="3:3" ht="12" x14ac:dyDescent="0.15">
      <c r="C372" s="24"/>
    </row>
    <row r="373" spans="3:3" ht="12" x14ac:dyDescent="0.15">
      <c r="C373" s="24"/>
    </row>
    <row r="374" spans="3:3" ht="12" x14ac:dyDescent="0.15">
      <c r="C374" s="24"/>
    </row>
    <row r="375" spans="3:3" ht="12" x14ac:dyDescent="0.15">
      <c r="C375" s="24"/>
    </row>
    <row r="376" spans="3:3" ht="12" x14ac:dyDescent="0.15">
      <c r="C376" s="24"/>
    </row>
    <row r="377" spans="3:3" ht="12" x14ac:dyDescent="0.15">
      <c r="C377" s="24"/>
    </row>
    <row r="378" spans="3:3" ht="12" x14ac:dyDescent="0.15">
      <c r="C378" s="24"/>
    </row>
    <row r="379" spans="3:3" ht="12" x14ac:dyDescent="0.15">
      <c r="C379" s="24"/>
    </row>
    <row r="380" spans="3:3" ht="12" x14ac:dyDescent="0.15">
      <c r="C380" s="24"/>
    </row>
    <row r="381" spans="3:3" ht="12" x14ac:dyDescent="0.15">
      <c r="C381" s="24"/>
    </row>
    <row r="382" spans="3:3" ht="12" x14ac:dyDescent="0.15">
      <c r="C382" s="24"/>
    </row>
    <row r="383" spans="3:3" ht="12" x14ac:dyDescent="0.15">
      <c r="C383" s="24"/>
    </row>
    <row r="384" spans="3:3" ht="12" x14ac:dyDescent="0.15">
      <c r="C384" s="24"/>
    </row>
    <row r="385" spans="3:3" ht="12" x14ac:dyDescent="0.15">
      <c r="C385" s="24"/>
    </row>
    <row r="386" spans="3:3" ht="12" x14ac:dyDescent="0.15">
      <c r="C386" s="24"/>
    </row>
    <row r="387" spans="3:3" ht="12" x14ac:dyDescent="0.15">
      <c r="C387" s="24"/>
    </row>
    <row r="388" spans="3:3" ht="12" x14ac:dyDescent="0.15">
      <c r="C388" s="24"/>
    </row>
    <row r="389" spans="3:3" ht="12" x14ac:dyDescent="0.15">
      <c r="C389" s="24"/>
    </row>
    <row r="390" spans="3:3" ht="12" x14ac:dyDescent="0.15">
      <c r="C390" s="24"/>
    </row>
    <row r="391" spans="3:3" ht="12" x14ac:dyDescent="0.15">
      <c r="C391" s="24"/>
    </row>
    <row r="392" spans="3:3" ht="12" x14ac:dyDescent="0.15">
      <c r="C392" s="24"/>
    </row>
    <row r="393" spans="3:3" ht="12" x14ac:dyDescent="0.15">
      <c r="C393" s="24"/>
    </row>
    <row r="394" spans="3:3" ht="12" x14ac:dyDescent="0.15">
      <c r="C394" s="24"/>
    </row>
    <row r="395" spans="3:3" ht="12" x14ac:dyDescent="0.15">
      <c r="C395" s="24"/>
    </row>
    <row r="396" spans="3:3" ht="12" x14ac:dyDescent="0.15">
      <c r="C396" s="24"/>
    </row>
    <row r="397" spans="3:3" ht="12" x14ac:dyDescent="0.15">
      <c r="C397" s="24"/>
    </row>
    <row r="398" spans="3:3" ht="12" x14ac:dyDescent="0.15">
      <c r="C398" s="24"/>
    </row>
    <row r="399" spans="3:3" ht="12" x14ac:dyDescent="0.15">
      <c r="C399" s="24"/>
    </row>
    <row r="400" spans="3:3" ht="12" x14ac:dyDescent="0.15">
      <c r="C400" s="24"/>
    </row>
    <row r="401" spans="3:3" ht="12" x14ac:dyDescent="0.15">
      <c r="C401" s="24"/>
    </row>
    <row r="402" spans="3:3" ht="12" x14ac:dyDescent="0.15">
      <c r="C402" s="24"/>
    </row>
    <row r="403" spans="3:3" ht="12" x14ac:dyDescent="0.15">
      <c r="C403" s="24"/>
    </row>
    <row r="404" spans="3:3" ht="12" x14ac:dyDescent="0.15">
      <c r="C404" s="24"/>
    </row>
    <row r="405" spans="3:3" ht="12" x14ac:dyDescent="0.15">
      <c r="C405" s="24"/>
    </row>
    <row r="406" spans="3:3" ht="12" x14ac:dyDescent="0.15">
      <c r="C406" s="24"/>
    </row>
    <row r="407" spans="3:3" ht="12" x14ac:dyDescent="0.15">
      <c r="C407" s="24"/>
    </row>
    <row r="408" spans="3:3" ht="12" x14ac:dyDescent="0.15">
      <c r="C408" s="24"/>
    </row>
    <row r="409" spans="3:3" ht="12" x14ac:dyDescent="0.15">
      <c r="C409" s="24"/>
    </row>
    <row r="410" spans="3:3" ht="12" x14ac:dyDescent="0.15">
      <c r="C410" s="24"/>
    </row>
    <row r="411" spans="3:3" ht="12" x14ac:dyDescent="0.15">
      <c r="C411" s="24"/>
    </row>
    <row r="412" spans="3:3" ht="12" x14ac:dyDescent="0.15">
      <c r="C412" s="24"/>
    </row>
    <row r="413" spans="3:3" ht="12" x14ac:dyDescent="0.15">
      <c r="C413" s="24"/>
    </row>
    <row r="414" spans="3:3" ht="12" x14ac:dyDescent="0.15">
      <c r="C414" s="24"/>
    </row>
    <row r="415" spans="3:3" ht="12" x14ac:dyDescent="0.15">
      <c r="C415" s="24"/>
    </row>
    <row r="416" spans="3:3" ht="12" x14ac:dyDescent="0.15">
      <c r="C416" s="24"/>
    </row>
    <row r="417" spans="3:3" ht="12" x14ac:dyDescent="0.15">
      <c r="C417" s="24"/>
    </row>
    <row r="418" spans="3:3" ht="12" x14ac:dyDescent="0.15">
      <c r="C418" s="24"/>
    </row>
    <row r="419" spans="3:3" ht="12" x14ac:dyDescent="0.15">
      <c r="C419" s="24"/>
    </row>
    <row r="420" spans="3:3" ht="12" x14ac:dyDescent="0.15">
      <c r="C420" s="24"/>
    </row>
    <row r="421" spans="3:3" ht="12" x14ac:dyDescent="0.15">
      <c r="C421" s="24"/>
    </row>
    <row r="422" spans="3:3" ht="12" x14ac:dyDescent="0.15">
      <c r="C422" s="24"/>
    </row>
    <row r="423" spans="3:3" ht="12" x14ac:dyDescent="0.15">
      <c r="C423" s="24"/>
    </row>
    <row r="424" spans="3:3" ht="12" x14ac:dyDescent="0.15">
      <c r="C424" s="24"/>
    </row>
    <row r="425" spans="3:3" ht="12" x14ac:dyDescent="0.15">
      <c r="C425" s="24"/>
    </row>
    <row r="426" spans="3:3" ht="12" x14ac:dyDescent="0.15">
      <c r="C426" s="24"/>
    </row>
    <row r="427" spans="3:3" ht="12" x14ac:dyDescent="0.15">
      <c r="C427" s="24"/>
    </row>
    <row r="428" spans="3:3" ht="12" x14ac:dyDescent="0.15">
      <c r="C428" s="24"/>
    </row>
    <row r="429" spans="3:3" ht="12" x14ac:dyDescent="0.15">
      <c r="C429" s="24"/>
    </row>
    <row r="430" spans="3:3" ht="12" x14ac:dyDescent="0.15">
      <c r="C430" s="24"/>
    </row>
    <row r="431" spans="3:3" ht="12" x14ac:dyDescent="0.15">
      <c r="C431" s="24"/>
    </row>
    <row r="432" spans="3:3" ht="12" x14ac:dyDescent="0.15">
      <c r="C432" s="24"/>
    </row>
    <row r="433" spans="3:3" ht="12" x14ac:dyDescent="0.15">
      <c r="C433" s="24"/>
    </row>
    <row r="434" spans="3:3" ht="12" x14ac:dyDescent="0.15">
      <c r="C434" s="24"/>
    </row>
    <row r="435" spans="3:3" ht="12" x14ac:dyDescent="0.15">
      <c r="C435" s="24"/>
    </row>
    <row r="436" spans="3:3" ht="12" x14ac:dyDescent="0.15">
      <c r="C436" s="24"/>
    </row>
    <row r="437" spans="3:3" ht="12" x14ac:dyDescent="0.15">
      <c r="C437" s="24"/>
    </row>
    <row r="438" spans="3:3" ht="12" x14ac:dyDescent="0.15">
      <c r="C438" s="24"/>
    </row>
    <row r="439" spans="3:3" ht="12" x14ac:dyDescent="0.15">
      <c r="C439" s="24"/>
    </row>
    <row r="440" spans="3:3" ht="12" x14ac:dyDescent="0.15">
      <c r="C440" s="24"/>
    </row>
    <row r="441" spans="3:3" ht="12" x14ac:dyDescent="0.15">
      <c r="C441" s="24"/>
    </row>
    <row r="442" spans="3:3" ht="12" x14ac:dyDescent="0.15">
      <c r="C442" s="24"/>
    </row>
    <row r="443" spans="3:3" ht="12" x14ac:dyDescent="0.15">
      <c r="C443" s="24"/>
    </row>
    <row r="444" spans="3:3" ht="12" x14ac:dyDescent="0.15">
      <c r="C444" s="24"/>
    </row>
    <row r="445" spans="3:3" ht="12" x14ac:dyDescent="0.15">
      <c r="C445" s="24"/>
    </row>
    <row r="446" spans="3:3" ht="12" x14ac:dyDescent="0.15">
      <c r="C446" s="24"/>
    </row>
    <row r="447" spans="3:3" ht="12" x14ac:dyDescent="0.15">
      <c r="C447" s="24"/>
    </row>
    <row r="448" spans="3:3" ht="12" x14ac:dyDescent="0.15">
      <c r="C448" s="24"/>
    </row>
    <row r="449" spans="3:3" ht="12" x14ac:dyDescent="0.15">
      <c r="C449" s="24"/>
    </row>
    <row r="450" spans="3:3" ht="12" x14ac:dyDescent="0.15">
      <c r="C450" s="24"/>
    </row>
    <row r="451" spans="3:3" ht="12" x14ac:dyDescent="0.15">
      <c r="C451" s="24"/>
    </row>
    <row r="452" spans="3:3" ht="12" x14ac:dyDescent="0.15">
      <c r="C452" s="24"/>
    </row>
    <row r="453" spans="3:3" ht="12" x14ac:dyDescent="0.15">
      <c r="C453" s="24"/>
    </row>
    <row r="454" spans="3:3" ht="12" x14ac:dyDescent="0.15">
      <c r="C454" s="24"/>
    </row>
    <row r="455" spans="3:3" ht="12" x14ac:dyDescent="0.15">
      <c r="C455" s="24"/>
    </row>
    <row r="456" spans="3:3" ht="12" x14ac:dyDescent="0.15">
      <c r="C456" s="24"/>
    </row>
    <row r="457" spans="3:3" ht="12" x14ac:dyDescent="0.15">
      <c r="C457" s="24"/>
    </row>
    <row r="458" spans="3:3" ht="12" x14ac:dyDescent="0.15">
      <c r="C458" s="24"/>
    </row>
    <row r="459" spans="3:3" ht="12" x14ac:dyDescent="0.15">
      <c r="C459" s="24"/>
    </row>
    <row r="460" spans="3:3" ht="12" x14ac:dyDescent="0.15">
      <c r="C460" s="24"/>
    </row>
    <row r="461" spans="3:3" ht="12" x14ac:dyDescent="0.15">
      <c r="C461" s="24"/>
    </row>
    <row r="462" spans="3:3" ht="12" x14ac:dyDescent="0.15">
      <c r="C462" s="24"/>
    </row>
    <row r="463" spans="3:3" ht="12" x14ac:dyDescent="0.15">
      <c r="C463" s="24"/>
    </row>
    <row r="464" spans="3:3" ht="12" x14ac:dyDescent="0.15">
      <c r="C464" s="24"/>
    </row>
    <row r="465" spans="3:3" ht="12" x14ac:dyDescent="0.15">
      <c r="C465" s="24"/>
    </row>
    <row r="466" spans="3:3" ht="12" x14ac:dyDescent="0.15">
      <c r="C466" s="24"/>
    </row>
    <row r="467" spans="3:3" ht="12" x14ac:dyDescent="0.15">
      <c r="C467" s="24"/>
    </row>
    <row r="468" spans="3:3" ht="12" x14ac:dyDescent="0.15">
      <c r="C468" s="24"/>
    </row>
    <row r="469" spans="3:3" ht="12" x14ac:dyDescent="0.15">
      <c r="C469" s="24"/>
    </row>
    <row r="470" spans="3:3" ht="12" x14ac:dyDescent="0.15">
      <c r="C470" s="24"/>
    </row>
    <row r="471" spans="3:3" ht="12" x14ac:dyDescent="0.15">
      <c r="C471" s="24"/>
    </row>
    <row r="472" spans="3:3" ht="12" x14ac:dyDescent="0.15">
      <c r="C472" s="24"/>
    </row>
    <row r="473" spans="3:3" ht="12" x14ac:dyDescent="0.15">
      <c r="C473" s="24"/>
    </row>
    <row r="474" spans="3:3" ht="12" x14ac:dyDescent="0.15">
      <c r="C474" s="24"/>
    </row>
    <row r="475" spans="3:3" ht="12" x14ac:dyDescent="0.15">
      <c r="C475" s="24"/>
    </row>
    <row r="476" spans="3:3" ht="12" x14ac:dyDescent="0.15">
      <c r="C476" s="24"/>
    </row>
    <row r="477" spans="3:3" ht="12" x14ac:dyDescent="0.15">
      <c r="C477" s="24"/>
    </row>
    <row r="478" spans="3:3" ht="12" x14ac:dyDescent="0.15">
      <c r="C478" s="24"/>
    </row>
    <row r="479" spans="3:3" ht="12" x14ac:dyDescent="0.15">
      <c r="C479" s="24"/>
    </row>
    <row r="480" spans="3:3" ht="12" x14ac:dyDescent="0.15">
      <c r="C480" s="24"/>
    </row>
    <row r="481" spans="3:3" ht="12" x14ac:dyDescent="0.15">
      <c r="C481" s="24"/>
    </row>
    <row r="482" spans="3:3" ht="12" x14ac:dyDescent="0.15">
      <c r="C482" s="24"/>
    </row>
    <row r="483" spans="3:3" ht="12" x14ac:dyDescent="0.15">
      <c r="C483" s="24"/>
    </row>
    <row r="484" spans="3:3" ht="12" x14ac:dyDescent="0.15">
      <c r="C484" s="24"/>
    </row>
    <row r="485" spans="3:3" ht="12" x14ac:dyDescent="0.15">
      <c r="C485" s="24"/>
    </row>
    <row r="486" spans="3:3" ht="12" x14ac:dyDescent="0.15">
      <c r="C486" s="24"/>
    </row>
    <row r="487" spans="3:3" ht="12" x14ac:dyDescent="0.15">
      <c r="C487" s="24"/>
    </row>
    <row r="488" spans="3:3" ht="12" x14ac:dyDescent="0.15">
      <c r="C488" s="24"/>
    </row>
    <row r="489" spans="3:3" ht="12" x14ac:dyDescent="0.15">
      <c r="C489" s="24"/>
    </row>
    <row r="490" spans="3:3" ht="12" x14ac:dyDescent="0.15">
      <c r="C490" s="24"/>
    </row>
    <row r="491" spans="3:3" ht="12" x14ac:dyDescent="0.15">
      <c r="C491" s="24"/>
    </row>
    <row r="492" spans="3:3" ht="12" x14ac:dyDescent="0.15">
      <c r="C492" s="24"/>
    </row>
    <row r="493" spans="3:3" ht="12" x14ac:dyDescent="0.15">
      <c r="C493" s="24"/>
    </row>
    <row r="494" spans="3:3" ht="12" x14ac:dyDescent="0.15">
      <c r="C494" s="24"/>
    </row>
    <row r="495" spans="3:3" ht="12" x14ac:dyDescent="0.15">
      <c r="C495" s="24"/>
    </row>
    <row r="496" spans="3:3" ht="12" x14ac:dyDescent="0.15">
      <c r="C496" s="24"/>
    </row>
    <row r="497" spans="3:3" ht="12" x14ac:dyDescent="0.15">
      <c r="C497" s="24"/>
    </row>
    <row r="498" spans="3:3" ht="12" x14ac:dyDescent="0.15">
      <c r="C498" s="24"/>
    </row>
    <row r="499" spans="3:3" ht="12" x14ac:dyDescent="0.15">
      <c r="C499" s="24"/>
    </row>
    <row r="500" spans="3:3" ht="12" x14ac:dyDescent="0.15">
      <c r="C500" s="24"/>
    </row>
    <row r="501" spans="3:3" ht="12" x14ac:dyDescent="0.15">
      <c r="C501" s="24"/>
    </row>
    <row r="502" spans="3:3" ht="12" x14ac:dyDescent="0.15">
      <c r="C502" s="24"/>
    </row>
    <row r="503" spans="3:3" ht="12" x14ac:dyDescent="0.15">
      <c r="C503" s="24"/>
    </row>
    <row r="504" spans="3:3" ht="12" x14ac:dyDescent="0.15">
      <c r="C504" s="24"/>
    </row>
    <row r="505" spans="3:3" ht="12" x14ac:dyDescent="0.15">
      <c r="C505" s="24"/>
    </row>
    <row r="506" spans="3:3" ht="12" x14ac:dyDescent="0.15">
      <c r="C506" s="24"/>
    </row>
    <row r="507" spans="3:3" ht="12" x14ac:dyDescent="0.15">
      <c r="C507" s="24"/>
    </row>
    <row r="508" spans="3:3" ht="12" x14ac:dyDescent="0.15">
      <c r="C508" s="24"/>
    </row>
    <row r="509" spans="3:3" ht="12" x14ac:dyDescent="0.15">
      <c r="C509" s="24"/>
    </row>
    <row r="510" spans="3:3" ht="12" x14ac:dyDescent="0.15">
      <c r="C510" s="24"/>
    </row>
    <row r="511" spans="3:3" ht="12" x14ac:dyDescent="0.15">
      <c r="C511" s="24"/>
    </row>
    <row r="512" spans="3:3" ht="12" x14ac:dyDescent="0.15">
      <c r="C512" s="24"/>
    </row>
    <row r="513" spans="3:3" ht="12" x14ac:dyDescent="0.15">
      <c r="C513" s="24"/>
    </row>
    <row r="514" spans="3:3" ht="12" x14ac:dyDescent="0.15">
      <c r="C514" s="24"/>
    </row>
    <row r="515" spans="3:3" ht="12" x14ac:dyDescent="0.15">
      <c r="C515" s="24"/>
    </row>
    <row r="516" spans="3:3" ht="12" x14ac:dyDescent="0.15">
      <c r="C516" s="24"/>
    </row>
    <row r="517" spans="3:3" ht="12" x14ac:dyDescent="0.15">
      <c r="C517" s="24"/>
    </row>
    <row r="518" spans="3:3" ht="12" x14ac:dyDescent="0.15">
      <c r="C518" s="24"/>
    </row>
    <row r="519" spans="3:3" ht="12" x14ac:dyDescent="0.15">
      <c r="C519" s="24"/>
    </row>
    <row r="520" spans="3:3" ht="12" x14ac:dyDescent="0.15">
      <c r="C520" s="24"/>
    </row>
    <row r="521" spans="3:3" ht="12" x14ac:dyDescent="0.15">
      <c r="C521" s="24"/>
    </row>
    <row r="522" spans="3:3" ht="12" x14ac:dyDescent="0.15">
      <c r="C522" s="24"/>
    </row>
    <row r="523" spans="3:3" ht="12" x14ac:dyDescent="0.15">
      <c r="C523" s="24"/>
    </row>
    <row r="524" spans="3:3" ht="12" x14ac:dyDescent="0.15">
      <c r="C524" s="24"/>
    </row>
    <row r="525" spans="3:3" ht="12" x14ac:dyDescent="0.15">
      <c r="C525" s="24"/>
    </row>
    <row r="526" spans="3:3" ht="12" x14ac:dyDescent="0.15">
      <c r="C526" s="24"/>
    </row>
    <row r="527" spans="3:3" ht="12" x14ac:dyDescent="0.15">
      <c r="C527" s="24"/>
    </row>
    <row r="528" spans="3:3" ht="12" x14ac:dyDescent="0.15">
      <c r="C528" s="24"/>
    </row>
    <row r="529" spans="3:3" ht="12" x14ac:dyDescent="0.15">
      <c r="C529" s="24"/>
    </row>
    <row r="530" spans="3:3" ht="12" x14ac:dyDescent="0.15">
      <c r="C530" s="24"/>
    </row>
    <row r="531" spans="3:3" ht="12" x14ac:dyDescent="0.15">
      <c r="C531" s="24"/>
    </row>
    <row r="532" spans="3:3" ht="12" x14ac:dyDescent="0.15">
      <c r="C532" s="24"/>
    </row>
    <row r="533" spans="3:3" ht="12" x14ac:dyDescent="0.15">
      <c r="C533" s="24"/>
    </row>
    <row r="534" spans="3:3" ht="12" x14ac:dyDescent="0.15">
      <c r="C534" s="24"/>
    </row>
    <row r="535" spans="3:3" ht="12" x14ac:dyDescent="0.15">
      <c r="C535" s="24"/>
    </row>
    <row r="536" spans="3:3" ht="12" x14ac:dyDescent="0.15">
      <c r="C536" s="24"/>
    </row>
    <row r="537" spans="3:3" ht="12" x14ac:dyDescent="0.15">
      <c r="C537" s="24"/>
    </row>
    <row r="538" spans="3:3" ht="12" x14ac:dyDescent="0.15">
      <c r="C538" s="24"/>
    </row>
    <row r="539" spans="3:3" ht="12" x14ac:dyDescent="0.15">
      <c r="C539" s="24"/>
    </row>
    <row r="540" spans="3:3" ht="12" x14ac:dyDescent="0.15">
      <c r="C540" s="24"/>
    </row>
    <row r="541" spans="3:3" ht="12" x14ac:dyDescent="0.15">
      <c r="C541" s="24"/>
    </row>
    <row r="542" spans="3:3" ht="12" x14ac:dyDescent="0.15">
      <c r="C542" s="24"/>
    </row>
    <row r="543" spans="3:3" ht="12" x14ac:dyDescent="0.15">
      <c r="C543" s="24"/>
    </row>
    <row r="544" spans="3:3" ht="12" x14ac:dyDescent="0.15">
      <c r="C544" s="24"/>
    </row>
    <row r="545" spans="3:3" ht="12" x14ac:dyDescent="0.15">
      <c r="C545" s="24"/>
    </row>
    <row r="546" spans="3:3" ht="12" x14ac:dyDescent="0.15">
      <c r="C546" s="24"/>
    </row>
    <row r="547" spans="3:3" ht="12" x14ac:dyDescent="0.15">
      <c r="C547" s="24"/>
    </row>
    <row r="548" spans="3:3" ht="12" x14ac:dyDescent="0.15">
      <c r="C548" s="24"/>
    </row>
    <row r="549" spans="3:3" ht="12" x14ac:dyDescent="0.15">
      <c r="C549" s="24"/>
    </row>
    <row r="550" spans="3:3" ht="12" x14ac:dyDescent="0.15">
      <c r="C550" s="24"/>
    </row>
    <row r="551" spans="3:3" ht="12" x14ac:dyDescent="0.15">
      <c r="C551" s="24"/>
    </row>
    <row r="552" spans="3:3" ht="12" x14ac:dyDescent="0.15">
      <c r="C552" s="24"/>
    </row>
    <row r="553" spans="3:3" ht="12" x14ac:dyDescent="0.15">
      <c r="C553" s="24"/>
    </row>
    <row r="554" spans="3:3" ht="12" x14ac:dyDescent="0.15">
      <c r="C554" s="24"/>
    </row>
    <row r="555" spans="3:3" ht="12" x14ac:dyDescent="0.15">
      <c r="C555" s="24"/>
    </row>
    <row r="556" spans="3:3" ht="12" x14ac:dyDescent="0.15">
      <c r="C556" s="24"/>
    </row>
    <row r="557" spans="3:3" ht="12" x14ac:dyDescent="0.15">
      <c r="C557" s="24"/>
    </row>
    <row r="558" spans="3:3" ht="12" x14ac:dyDescent="0.15">
      <c r="C558" s="24"/>
    </row>
    <row r="559" spans="3:3" ht="12" x14ac:dyDescent="0.15">
      <c r="C559" s="24"/>
    </row>
    <row r="560" spans="3:3" ht="12" x14ac:dyDescent="0.15">
      <c r="C560" s="24"/>
    </row>
    <row r="561" spans="3:3" ht="12" x14ac:dyDescent="0.15">
      <c r="C561" s="24"/>
    </row>
    <row r="562" spans="3:3" ht="12" x14ac:dyDescent="0.15">
      <c r="C562" s="24"/>
    </row>
    <row r="563" spans="3:3" ht="12" x14ac:dyDescent="0.15">
      <c r="C563" s="24"/>
    </row>
    <row r="564" spans="3:3" ht="12" x14ac:dyDescent="0.15">
      <c r="C564" s="24"/>
    </row>
    <row r="565" spans="3:3" ht="12" x14ac:dyDescent="0.15">
      <c r="C565" s="24"/>
    </row>
    <row r="566" spans="3:3" ht="12" x14ac:dyDescent="0.15">
      <c r="C566" s="24"/>
    </row>
    <row r="567" spans="3:3" ht="12" x14ac:dyDescent="0.15">
      <c r="C567" s="24"/>
    </row>
    <row r="568" spans="3:3" ht="12" x14ac:dyDescent="0.15">
      <c r="C568" s="24"/>
    </row>
    <row r="569" spans="3:3" ht="12" x14ac:dyDescent="0.15">
      <c r="C569" s="24"/>
    </row>
    <row r="570" spans="3:3" ht="12" x14ac:dyDescent="0.15">
      <c r="C570" s="24"/>
    </row>
    <row r="571" spans="3:3" ht="12" x14ac:dyDescent="0.15">
      <c r="C571" s="24"/>
    </row>
    <row r="572" spans="3:3" ht="12" x14ac:dyDescent="0.15">
      <c r="C572" s="24"/>
    </row>
    <row r="573" spans="3:3" ht="12" x14ac:dyDescent="0.15">
      <c r="C573" s="24"/>
    </row>
    <row r="574" spans="3:3" ht="12" x14ac:dyDescent="0.15">
      <c r="C574" s="24"/>
    </row>
    <row r="575" spans="3:3" ht="12" x14ac:dyDescent="0.15">
      <c r="C575" s="24"/>
    </row>
    <row r="576" spans="3:3" ht="12" x14ac:dyDescent="0.15">
      <c r="C576" s="24"/>
    </row>
    <row r="577" spans="3:3" ht="12" x14ac:dyDescent="0.15">
      <c r="C577" s="24"/>
    </row>
    <row r="578" spans="3:3" ht="12" x14ac:dyDescent="0.15">
      <c r="C578" s="24"/>
    </row>
    <row r="579" spans="3:3" ht="12" x14ac:dyDescent="0.15">
      <c r="C579" s="24"/>
    </row>
    <row r="580" spans="3:3" ht="12" x14ac:dyDescent="0.15">
      <c r="C580" s="24"/>
    </row>
    <row r="581" spans="3:3" ht="12" x14ac:dyDescent="0.15">
      <c r="C581" s="24"/>
    </row>
    <row r="582" spans="3:3" ht="12" x14ac:dyDescent="0.15">
      <c r="C582" s="24"/>
    </row>
    <row r="583" spans="3:3" ht="12" x14ac:dyDescent="0.15">
      <c r="C583" s="24"/>
    </row>
    <row r="584" spans="3:3" ht="12" x14ac:dyDescent="0.15">
      <c r="C584" s="24"/>
    </row>
    <row r="585" spans="3:3" ht="12" x14ac:dyDescent="0.15">
      <c r="C585" s="24"/>
    </row>
    <row r="586" spans="3:3" ht="12" x14ac:dyDescent="0.15">
      <c r="C586" s="24"/>
    </row>
    <row r="587" spans="3:3" ht="12" x14ac:dyDescent="0.15">
      <c r="C587" s="24"/>
    </row>
    <row r="588" spans="3:3" ht="12" x14ac:dyDescent="0.15">
      <c r="C588" s="24"/>
    </row>
    <row r="589" spans="3:3" ht="12" x14ac:dyDescent="0.15">
      <c r="C589" s="24"/>
    </row>
    <row r="590" spans="3:3" ht="12" x14ac:dyDescent="0.15">
      <c r="C590" s="24"/>
    </row>
    <row r="591" spans="3:3" ht="12" x14ac:dyDescent="0.15">
      <c r="C591" s="24"/>
    </row>
    <row r="592" spans="3:3" ht="12" x14ac:dyDescent="0.15">
      <c r="C592" s="24"/>
    </row>
    <row r="593" spans="3:3" ht="12" x14ac:dyDescent="0.15">
      <c r="C593" s="24"/>
    </row>
    <row r="594" spans="3:3" ht="12" x14ac:dyDescent="0.15">
      <c r="C594" s="24"/>
    </row>
    <row r="595" spans="3:3" ht="12" x14ac:dyDescent="0.15">
      <c r="C595" s="24"/>
    </row>
    <row r="596" spans="3:3" ht="12" x14ac:dyDescent="0.15">
      <c r="C596" s="24"/>
    </row>
    <row r="597" spans="3:3" ht="12" x14ac:dyDescent="0.15">
      <c r="C597" s="24"/>
    </row>
    <row r="598" spans="3:3" ht="12" x14ac:dyDescent="0.15">
      <c r="C598" s="24"/>
    </row>
    <row r="599" spans="3:3" ht="12" x14ac:dyDescent="0.15">
      <c r="C599" s="24"/>
    </row>
    <row r="600" spans="3:3" ht="12" x14ac:dyDescent="0.15">
      <c r="C600" s="24"/>
    </row>
    <row r="601" spans="3:3" ht="12" x14ac:dyDescent="0.15">
      <c r="C601" s="24"/>
    </row>
    <row r="602" spans="3:3" ht="12" x14ac:dyDescent="0.15">
      <c r="C602" s="24"/>
    </row>
    <row r="603" spans="3:3" ht="12" x14ac:dyDescent="0.15">
      <c r="C603" s="24"/>
    </row>
    <row r="604" spans="3:3" ht="12" x14ac:dyDescent="0.15">
      <c r="C604" s="24"/>
    </row>
    <row r="605" spans="3:3" ht="12" x14ac:dyDescent="0.15">
      <c r="C605" s="24"/>
    </row>
    <row r="606" spans="3:3" ht="12" x14ac:dyDescent="0.15">
      <c r="C606" s="24"/>
    </row>
    <row r="607" spans="3:3" ht="12" x14ac:dyDescent="0.15">
      <c r="C607" s="24"/>
    </row>
    <row r="608" spans="3:3" ht="12" x14ac:dyDescent="0.15">
      <c r="C608" s="24"/>
    </row>
    <row r="609" spans="3:3" ht="12" x14ac:dyDescent="0.15">
      <c r="C609" s="24"/>
    </row>
    <row r="610" spans="3:3" ht="12" x14ac:dyDescent="0.15">
      <c r="C610" s="24"/>
    </row>
    <row r="611" spans="3:3" ht="12" x14ac:dyDescent="0.15">
      <c r="C611" s="24"/>
    </row>
    <row r="612" spans="3:3" ht="12" x14ac:dyDescent="0.15">
      <c r="C612" s="24"/>
    </row>
    <row r="613" spans="3:3" ht="12" x14ac:dyDescent="0.15">
      <c r="C613" s="24"/>
    </row>
    <row r="614" spans="3:3" ht="12" x14ac:dyDescent="0.15">
      <c r="C614" s="24"/>
    </row>
    <row r="615" spans="3:3" ht="12" x14ac:dyDescent="0.15">
      <c r="C615" s="24"/>
    </row>
    <row r="616" spans="3:3" ht="12" x14ac:dyDescent="0.15">
      <c r="C616" s="24"/>
    </row>
    <row r="617" spans="3:3" ht="12" x14ac:dyDescent="0.15">
      <c r="C617" s="24"/>
    </row>
    <row r="618" spans="3:3" ht="12" x14ac:dyDescent="0.15">
      <c r="C618" s="24"/>
    </row>
    <row r="619" spans="3:3" ht="12" x14ac:dyDescent="0.15">
      <c r="C619" s="24"/>
    </row>
    <row r="620" spans="3:3" ht="12" x14ac:dyDescent="0.15">
      <c r="C620" s="24"/>
    </row>
    <row r="621" spans="3:3" ht="12" x14ac:dyDescent="0.15">
      <c r="C621" s="24"/>
    </row>
    <row r="622" spans="3:3" ht="12" x14ac:dyDescent="0.15">
      <c r="C622" s="24"/>
    </row>
    <row r="623" spans="3:3" ht="12" x14ac:dyDescent="0.15">
      <c r="C623" s="24"/>
    </row>
    <row r="624" spans="3:3" ht="12" x14ac:dyDescent="0.15">
      <c r="C624" s="24"/>
    </row>
    <row r="625" spans="3:3" ht="12" x14ac:dyDescent="0.15">
      <c r="C625" s="24"/>
    </row>
    <row r="626" spans="3:3" ht="12" x14ac:dyDescent="0.15">
      <c r="C626" s="24"/>
    </row>
    <row r="627" spans="3:3" ht="12" x14ac:dyDescent="0.15">
      <c r="C627" s="24"/>
    </row>
    <row r="628" spans="3:3" ht="12" x14ac:dyDescent="0.15">
      <c r="C628" s="24"/>
    </row>
    <row r="629" spans="3:3" ht="12" x14ac:dyDescent="0.15">
      <c r="C629" s="24"/>
    </row>
    <row r="630" spans="3:3" ht="12" x14ac:dyDescent="0.15">
      <c r="C630" s="24"/>
    </row>
    <row r="631" spans="3:3" ht="12" x14ac:dyDescent="0.15">
      <c r="C631" s="24"/>
    </row>
    <row r="632" spans="3:3" ht="12" x14ac:dyDescent="0.15">
      <c r="C632" s="24"/>
    </row>
    <row r="633" spans="3:3" ht="12" x14ac:dyDescent="0.15">
      <c r="C633" s="24"/>
    </row>
    <row r="634" spans="3:3" ht="12" x14ac:dyDescent="0.15">
      <c r="C634" s="24"/>
    </row>
    <row r="635" spans="3:3" ht="12" x14ac:dyDescent="0.15">
      <c r="C635" s="24"/>
    </row>
    <row r="636" spans="3:3" ht="12" x14ac:dyDescent="0.15">
      <c r="C636" s="24"/>
    </row>
    <row r="637" spans="3:3" ht="12" x14ac:dyDescent="0.15">
      <c r="C637" s="24"/>
    </row>
    <row r="638" spans="3:3" ht="12" x14ac:dyDescent="0.15">
      <c r="C638" s="24"/>
    </row>
    <row r="639" spans="3:3" ht="12" x14ac:dyDescent="0.15">
      <c r="C639" s="24"/>
    </row>
    <row r="640" spans="3:3" ht="12" x14ac:dyDescent="0.15">
      <c r="C640" s="24"/>
    </row>
    <row r="641" spans="3:3" ht="12" x14ac:dyDescent="0.15">
      <c r="C641" s="24"/>
    </row>
    <row r="642" spans="3:3" ht="12" x14ac:dyDescent="0.15">
      <c r="C642" s="24"/>
    </row>
    <row r="643" spans="3:3" ht="12" x14ac:dyDescent="0.15">
      <c r="C643" s="24"/>
    </row>
    <row r="644" spans="3:3" ht="12" x14ac:dyDescent="0.15">
      <c r="C644" s="24"/>
    </row>
    <row r="645" spans="3:3" ht="12" x14ac:dyDescent="0.15">
      <c r="C645" s="24"/>
    </row>
    <row r="646" spans="3:3" ht="12" x14ac:dyDescent="0.15">
      <c r="C646" s="24"/>
    </row>
    <row r="647" spans="3:3" ht="12" x14ac:dyDescent="0.15">
      <c r="C647" s="24"/>
    </row>
    <row r="648" spans="3:3" ht="12" x14ac:dyDescent="0.15">
      <c r="C648" s="24"/>
    </row>
    <row r="649" spans="3:3" ht="12" x14ac:dyDescent="0.15">
      <c r="C649" s="24"/>
    </row>
    <row r="650" spans="3:3" ht="12" x14ac:dyDescent="0.15">
      <c r="C650" s="24"/>
    </row>
    <row r="651" spans="3:3" ht="12" x14ac:dyDescent="0.15">
      <c r="C651" s="24"/>
    </row>
    <row r="652" spans="3:3" ht="12" x14ac:dyDescent="0.15">
      <c r="C652" s="24"/>
    </row>
    <row r="653" spans="3:3" ht="12" x14ac:dyDescent="0.15">
      <c r="C653" s="24"/>
    </row>
    <row r="654" spans="3:3" ht="12" x14ac:dyDescent="0.15">
      <c r="C654" s="24"/>
    </row>
    <row r="655" spans="3:3" ht="12" x14ac:dyDescent="0.15">
      <c r="C655" s="24"/>
    </row>
    <row r="656" spans="3:3" ht="12" x14ac:dyDescent="0.15">
      <c r="C656" s="24"/>
    </row>
    <row r="657" spans="3:3" ht="12" x14ac:dyDescent="0.15">
      <c r="C657" s="24"/>
    </row>
    <row r="658" spans="3:3" ht="12" x14ac:dyDescent="0.15">
      <c r="C658" s="24"/>
    </row>
    <row r="659" spans="3:3" ht="12" x14ac:dyDescent="0.15">
      <c r="C659" s="24"/>
    </row>
    <row r="660" spans="3:3" ht="12" x14ac:dyDescent="0.15">
      <c r="C660" s="24"/>
    </row>
    <row r="661" spans="3:3" ht="12" x14ac:dyDescent="0.15">
      <c r="C661" s="24"/>
    </row>
    <row r="662" spans="3:3" ht="12" x14ac:dyDescent="0.15">
      <c r="C662" s="24"/>
    </row>
    <row r="663" spans="3:3" ht="12" x14ac:dyDescent="0.15">
      <c r="C663" s="24"/>
    </row>
    <row r="664" spans="3:3" ht="12" x14ac:dyDescent="0.15">
      <c r="C664" s="24"/>
    </row>
    <row r="665" spans="3:3" ht="12" x14ac:dyDescent="0.15">
      <c r="C665" s="24"/>
    </row>
    <row r="666" spans="3:3" ht="12" x14ac:dyDescent="0.15">
      <c r="C666" s="24"/>
    </row>
    <row r="667" spans="3:3" ht="12" x14ac:dyDescent="0.15">
      <c r="C667" s="24"/>
    </row>
    <row r="668" spans="3:3" ht="12" x14ac:dyDescent="0.15">
      <c r="C668" s="24"/>
    </row>
    <row r="669" spans="3:3" ht="12" x14ac:dyDescent="0.15">
      <c r="C669" s="24"/>
    </row>
    <row r="670" spans="3:3" ht="12" x14ac:dyDescent="0.15">
      <c r="C670" s="24"/>
    </row>
    <row r="671" spans="3:3" ht="12" x14ac:dyDescent="0.15">
      <c r="C671" s="24"/>
    </row>
    <row r="672" spans="3:3" ht="12" x14ac:dyDescent="0.15">
      <c r="C672" s="24"/>
    </row>
    <row r="673" spans="3:3" ht="12" x14ac:dyDescent="0.15">
      <c r="C673" s="24"/>
    </row>
    <row r="674" spans="3:3" ht="12" x14ac:dyDescent="0.15">
      <c r="C674" s="24"/>
    </row>
    <row r="675" spans="3:3" ht="12" x14ac:dyDescent="0.15">
      <c r="C675" s="24"/>
    </row>
    <row r="676" spans="3:3" ht="12" x14ac:dyDescent="0.15">
      <c r="C676" s="24"/>
    </row>
    <row r="677" spans="3:3" ht="12" x14ac:dyDescent="0.15">
      <c r="C677" s="24"/>
    </row>
    <row r="678" spans="3:3" ht="12" x14ac:dyDescent="0.15">
      <c r="C678" s="24"/>
    </row>
    <row r="679" spans="3:3" ht="12" x14ac:dyDescent="0.15">
      <c r="C679" s="24"/>
    </row>
    <row r="680" spans="3:3" ht="12" x14ac:dyDescent="0.15">
      <c r="C680" s="24"/>
    </row>
    <row r="681" spans="3:3" ht="12" x14ac:dyDescent="0.15">
      <c r="C681" s="24"/>
    </row>
    <row r="682" spans="3:3" ht="12" x14ac:dyDescent="0.15">
      <c r="C682" s="24"/>
    </row>
    <row r="683" spans="3:3" ht="12" x14ac:dyDescent="0.15">
      <c r="C683" s="24"/>
    </row>
    <row r="684" spans="3:3" ht="12" x14ac:dyDescent="0.15">
      <c r="C684" s="24"/>
    </row>
    <row r="685" spans="3:3" ht="12" x14ac:dyDescent="0.15">
      <c r="C685" s="24"/>
    </row>
    <row r="686" spans="3:3" ht="12" x14ac:dyDescent="0.15">
      <c r="C686" s="24"/>
    </row>
    <row r="687" spans="3:3" ht="12" x14ac:dyDescent="0.15">
      <c r="C687" s="24"/>
    </row>
    <row r="688" spans="3:3" ht="12" x14ac:dyDescent="0.15">
      <c r="C688" s="24"/>
    </row>
    <row r="689" spans="3:3" ht="12" x14ac:dyDescent="0.15">
      <c r="C689" s="24"/>
    </row>
    <row r="690" spans="3:3" ht="12" x14ac:dyDescent="0.15">
      <c r="C690" s="24"/>
    </row>
    <row r="691" spans="3:3" ht="12" x14ac:dyDescent="0.15">
      <c r="C691" s="24"/>
    </row>
    <row r="692" spans="3:3" ht="12" x14ac:dyDescent="0.15">
      <c r="C692" s="24"/>
    </row>
    <row r="693" spans="3:3" ht="12" x14ac:dyDescent="0.15">
      <c r="C693" s="24"/>
    </row>
    <row r="694" spans="3:3" ht="12" x14ac:dyDescent="0.15">
      <c r="C694" s="24"/>
    </row>
    <row r="695" spans="3:3" ht="12" x14ac:dyDescent="0.15">
      <c r="C695" s="24"/>
    </row>
    <row r="696" spans="3:3" ht="12" x14ac:dyDescent="0.15">
      <c r="C696" s="24"/>
    </row>
    <row r="697" spans="3:3" ht="12" x14ac:dyDescent="0.15">
      <c r="C697" s="24"/>
    </row>
    <row r="698" spans="3:3" ht="12" x14ac:dyDescent="0.15">
      <c r="C698" s="24"/>
    </row>
    <row r="699" spans="3:3" ht="12" x14ac:dyDescent="0.15">
      <c r="C699" s="24"/>
    </row>
    <row r="700" spans="3:3" ht="12" x14ac:dyDescent="0.15">
      <c r="C700" s="24"/>
    </row>
    <row r="701" spans="3:3" ht="12" x14ac:dyDescent="0.15">
      <c r="C701" s="24"/>
    </row>
    <row r="702" spans="3:3" ht="12" x14ac:dyDescent="0.15">
      <c r="C702" s="24"/>
    </row>
    <row r="703" spans="3:3" ht="12" x14ac:dyDescent="0.15">
      <c r="C703" s="24"/>
    </row>
    <row r="704" spans="3:3" ht="12" x14ac:dyDescent="0.15">
      <c r="C704" s="24"/>
    </row>
    <row r="705" spans="3:3" ht="12" x14ac:dyDescent="0.15">
      <c r="C705" s="24"/>
    </row>
    <row r="706" spans="3:3" ht="12" x14ac:dyDescent="0.15">
      <c r="C706" s="24"/>
    </row>
    <row r="707" spans="3:3" ht="12" x14ac:dyDescent="0.15">
      <c r="C707" s="24"/>
    </row>
    <row r="708" spans="3:3" ht="12" x14ac:dyDescent="0.15">
      <c r="C708" s="24"/>
    </row>
    <row r="709" spans="3:3" ht="12" x14ac:dyDescent="0.15">
      <c r="C709" s="24"/>
    </row>
    <row r="710" spans="3:3" ht="12" x14ac:dyDescent="0.15">
      <c r="C710" s="24"/>
    </row>
    <row r="711" spans="3:3" ht="12" x14ac:dyDescent="0.15">
      <c r="C711" s="24"/>
    </row>
    <row r="712" spans="3:3" ht="12" x14ac:dyDescent="0.15">
      <c r="C712" s="24"/>
    </row>
    <row r="713" spans="3:3" ht="12" x14ac:dyDescent="0.15">
      <c r="C713" s="24"/>
    </row>
    <row r="714" spans="3:3" ht="12" x14ac:dyDescent="0.15">
      <c r="C714" s="24"/>
    </row>
    <row r="715" spans="3:3" ht="12" x14ac:dyDescent="0.15">
      <c r="C715" s="24"/>
    </row>
    <row r="716" spans="3:3" ht="12" x14ac:dyDescent="0.15">
      <c r="C716" s="24"/>
    </row>
    <row r="717" spans="3:3" ht="12" x14ac:dyDescent="0.15">
      <c r="C717" s="24"/>
    </row>
    <row r="718" spans="3:3" ht="12" x14ac:dyDescent="0.15">
      <c r="C718" s="24"/>
    </row>
    <row r="719" spans="3:3" ht="12" x14ac:dyDescent="0.15">
      <c r="C719" s="24"/>
    </row>
    <row r="720" spans="3:3" ht="12" x14ac:dyDescent="0.15">
      <c r="C720" s="24"/>
    </row>
    <row r="721" spans="3:3" ht="12" x14ac:dyDescent="0.15">
      <c r="C721" s="24"/>
    </row>
    <row r="722" spans="3:3" ht="12" x14ac:dyDescent="0.15">
      <c r="C722" s="24"/>
    </row>
    <row r="723" spans="3:3" ht="12" x14ac:dyDescent="0.15">
      <c r="C723" s="24"/>
    </row>
    <row r="724" spans="3:3" ht="12" x14ac:dyDescent="0.15">
      <c r="C724" s="24"/>
    </row>
    <row r="725" spans="3:3" ht="12" x14ac:dyDescent="0.15">
      <c r="C725" s="24"/>
    </row>
    <row r="726" spans="3:3" ht="12" x14ac:dyDescent="0.15">
      <c r="C726" s="24"/>
    </row>
    <row r="727" spans="3:3" ht="12" x14ac:dyDescent="0.15">
      <c r="C727" s="24"/>
    </row>
    <row r="728" spans="3:3" ht="12" x14ac:dyDescent="0.15">
      <c r="C728" s="24"/>
    </row>
    <row r="729" spans="3:3" ht="12" x14ac:dyDescent="0.15">
      <c r="C729" s="24"/>
    </row>
    <row r="730" spans="3:3" ht="12" x14ac:dyDescent="0.15">
      <c r="C730" s="24"/>
    </row>
    <row r="731" spans="3:3" ht="12" x14ac:dyDescent="0.15">
      <c r="C731" s="24"/>
    </row>
    <row r="732" spans="3:3" ht="12" x14ac:dyDescent="0.15">
      <c r="C732" s="24"/>
    </row>
    <row r="733" spans="3:3" ht="12" x14ac:dyDescent="0.15">
      <c r="C733" s="24"/>
    </row>
    <row r="734" spans="3:3" ht="12" x14ac:dyDescent="0.15">
      <c r="C734" s="24"/>
    </row>
    <row r="735" spans="3:3" ht="12" x14ac:dyDescent="0.15">
      <c r="C735" s="24"/>
    </row>
    <row r="736" spans="3:3" ht="12" x14ac:dyDescent="0.15">
      <c r="C736" s="24"/>
    </row>
    <row r="737" spans="3:3" ht="12" x14ac:dyDescent="0.15">
      <c r="C737" s="24"/>
    </row>
    <row r="738" spans="3:3" ht="12" x14ac:dyDescent="0.15">
      <c r="C738" s="24"/>
    </row>
    <row r="739" spans="3:3" ht="12" x14ac:dyDescent="0.15">
      <c r="C739" s="24"/>
    </row>
    <row r="740" spans="3:3" ht="12" x14ac:dyDescent="0.15">
      <c r="C740" s="24"/>
    </row>
    <row r="741" spans="3:3" ht="12" x14ac:dyDescent="0.15">
      <c r="C741" s="24"/>
    </row>
    <row r="742" spans="3:3" ht="12" x14ac:dyDescent="0.15">
      <c r="C742" s="24"/>
    </row>
    <row r="743" spans="3:3" ht="12" x14ac:dyDescent="0.15">
      <c r="C743" s="24"/>
    </row>
    <row r="744" spans="3:3" ht="12" x14ac:dyDescent="0.15">
      <c r="C744" s="24"/>
    </row>
    <row r="745" spans="3:3" ht="12" x14ac:dyDescent="0.15">
      <c r="C745" s="24"/>
    </row>
    <row r="746" spans="3:3" ht="12" x14ac:dyDescent="0.15">
      <c r="C746" s="24"/>
    </row>
    <row r="747" spans="3:3" ht="12" x14ac:dyDescent="0.15">
      <c r="C747" s="24"/>
    </row>
    <row r="748" spans="3:3" ht="12" x14ac:dyDescent="0.15">
      <c r="C748" s="24"/>
    </row>
    <row r="749" spans="3:3" ht="12" x14ac:dyDescent="0.15">
      <c r="C749" s="24"/>
    </row>
    <row r="750" spans="3:3" ht="12" x14ac:dyDescent="0.15">
      <c r="C750" s="24"/>
    </row>
    <row r="751" spans="3:3" ht="12" x14ac:dyDescent="0.15">
      <c r="C751" s="24"/>
    </row>
    <row r="752" spans="3:3" ht="12" x14ac:dyDescent="0.15">
      <c r="C752" s="24"/>
    </row>
    <row r="753" spans="3:3" ht="12" x14ac:dyDescent="0.15">
      <c r="C753" s="24"/>
    </row>
    <row r="754" spans="3:3" ht="12" x14ac:dyDescent="0.15">
      <c r="C754" s="24"/>
    </row>
    <row r="755" spans="3:3" ht="12" x14ac:dyDescent="0.15">
      <c r="C755" s="24"/>
    </row>
    <row r="756" spans="3:3" ht="12" x14ac:dyDescent="0.15">
      <c r="C756" s="24"/>
    </row>
    <row r="757" spans="3:3" ht="12" x14ac:dyDescent="0.15">
      <c r="C757" s="24"/>
    </row>
    <row r="758" spans="3:3" ht="12" x14ac:dyDescent="0.15">
      <c r="C758" s="24"/>
    </row>
    <row r="759" spans="3:3" ht="12" x14ac:dyDescent="0.15">
      <c r="C759" s="24"/>
    </row>
    <row r="760" spans="3:3" ht="12" x14ac:dyDescent="0.15">
      <c r="C760" s="24"/>
    </row>
    <row r="761" spans="3:3" ht="12" x14ac:dyDescent="0.15">
      <c r="C761" s="24"/>
    </row>
    <row r="762" spans="3:3" ht="12" x14ac:dyDescent="0.15">
      <c r="C762" s="24"/>
    </row>
    <row r="763" spans="3:3" ht="12" x14ac:dyDescent="0.15">
      <c r="C763" s="24"/>
    </row>
    <row r="764" spans="3:3" ht="12" x14ac:dyDescent="0.15">
      <c r="C764" s="24"/>
    </row>
    <row r="765" spans="3:3" ht="12" x14ac:dyDescent="0.15">
      <c r="C765" s="24"/>
    </row>
    <row r="766" spans="3:3" ht="12" x14ac:dyDescent="0.15">
      <c r="C766" s="24"/>
    </row>
    <row r="767" spans="3:3" ht="12" x14ac:dyDescent="0.15">
      <c r="C767" s="24"/>
    </row>
    <row r="768" spans="3:3" ht="12" x14ac:dyDescent="0.15">
      <c r="C768" s="24"/>
    </row>
    <row r="769" spans="3:3" ht="12" x14ac:dyDescent="0.15">
      <c r="C769" s="24"/>
    </row>
    <row r="770" spans="3:3" ht="12" x14ac:dyDescent="0.15">
      <c r="C770" s="24"/>
    </row>
    <row r="771" spans="3:3" ht="12" x14ac:dyDescent="0.15">
      <c r="C771" s="24"/>
    </row>
    <row r="772" spans="3:3" ht="12" x14ac:dyDescent="0.15">
      <c r="C772" s="24"/>
    </row>
    <row r="773" spans="3:3" ht="12" x14ac:dyDescent="0.15">
      <c r="C773" s="24"/>
    </row>
    <row r="774" spans="3:3" ht="12" x14ac:dyDescent="0.15">
      <c r="C774" s="24"/>
    </row>
    <row r="775" spans="3:3" ht="12" x14ac:dyDescent="0.15">
      <c r="C775" s="24"/>
    </row>
    <row r="776" spans="3:3" ht="12" x14ac:dyDescent="0.15">
      <c r="C776" s="24"/>
    </row>
    <row r="777" spans="3:3" ht="12" x14ac:dyDescent="0.15">
      <c r="C777" s="24"/>
    </row>
    <row r="778" spans="3:3" ht="12" x14ac:dyDescent="0.15">
      <c r="C778" s="24"/>
    </row>
    <row r="779" spans="3:3" ht="12" x14ac:dyDescent="0.15">
      <c r="C779" s="24"/>
    </row>
    <row r="780" spans="3:3" ht="12" x14ac:dyDescent="0.15">
      <c r="C780" s="24"/>
    </row>
    <row r="781" spans="3:3" ht="12" x14ac:dyDescent="0.15">
      <c r="C781" s="24"/>
    </row>
    <row r="782" spans="3:3" ht="12" x14ac:dyDescent="0.15">
      <c r="C782" s="24"/>
    </row>
    <row r="783" spans="3:3" ht="12" x14ac:dyDescent="0.15">
      <c r="C783" s="24"/>
    </row>
    <row r="784" spans="3:3" ht="12" x14ac:dyDescent="0.15">
      <c r="C784" s="24"/>
    </row>
    <row r="785" spans="3:3" ht="12" x14ac:dyDescent="0.15">
      <c r="C785" s="24"/>
    </row>
    <row r="786" spans="3:3" ht="12" x14ac:dyDescent="0.15">
      <c r="C786" s="24"/>
    </row>
    <row r="787" spans="3:3" ht="12" x14ac:dyDescent="0.15">
      <c r="C787" s="24"/>
    </row>
    <row r="788" spans="3:3" ht="12" x14ac:dyDescent="0.15">
      <c r="C788" s="24"/>
    </row>
    <row r="789" spans="3:3" ht="12" x14ac:dyDescent="0.15">
      <c r="C789" s="24"/>
    </row>
    <row r="790" spans="3:3" ht="12" x14ac:dyDescent="0.15">
      <c r="C790" s="24"/>
    </row>
    <row r="791" spans="3:3" ht="12" x14ac:dyDescent="0.15">
      <c r="C791" s="24"/>
    </row>
    <row r="792" spans="3:3" ht="12" x14ac:dyDescent="0.15">
      <c r="C792" s="24"/>
    </row>
    <row r="793" spans="3:3" ht="12" x14ac:dyDescent="0.15">
      <c r="C793" s="24"/>
    </row>
    <row r="794" spans="3:3" ht="12" x14ac:dyDescent="0.15">
      <c r="C794" s="24"/>
    </row>
    <row r="795" spans="3:3" ht="12" x14ac:dyDescent="0.15">
      <c r="C795" s="24"/>
    </row>
    <row r="796" spans="3:3" ht="12" x14ac:dyDescent="0.15">
      <c r="C796" s="24"/>
    </row>
    <row r="797" spans="3:3" ht="12" x14ac:dyDescent="0.15">
      <c r="C797" s="24"/>
    </row>
    <row r="798" spans="3:3" ht="12" x14ac:dyDescent="0.15">
      <c r="C798" s="24"/>
    </row>
    <row r="799" spans="3:3" ht="12" x14ac:dyDescent="0.15">
      <c r="C799" s="24"/>
    </row>
    <row r="800" spans="3:3" ht="12" x14ac:dyDescent="0.15">
      <c r="C800" s="24"/>
    </row>
    <row r="801" spans="3:3" ht="12" x14ac:dyDescent="0.15">
      <c r="C801" s="24"/>
    </row>
    <row r="802" spans="3:3" ht="12" x14ac:dyDescent="0.15">
      <c r="C802" s="24"/>
    </row>
    <row r="803" spans="3:3" ht="12" x14ac:dyDescent="0.15">
      <c r="C803" s="24"/>
    </row>
    <row r="804" spans="3:3" ht="12" x14ac:dyDescent="0.15">
      <c r="C804" s="24"/>
    </row>
    <row r="805" spans="3:3" ht="12" x14ac:dyDescent="0.15">
      <c r="C805" s="24"/>
    </row>
    <row r="806" spans="3:3" ht="12" x14ac:dyDescent="0.15">
      <c r="C806" s="24"/>
    </row>
    <row r="807" spans="3:3" ht="12" x14ac:dyDescent="0.15">
      <c r="C807" s="24"/>
    </row>
    <row r="808" spans="3:3" ht="12" x14ac:dyDescent="0.15">
      <c r="C808" s="24"/>
    </row>
    <row r="809" spans="3:3" ht="12" x14ac:dyDescent="0.15">
      <c r="C809" s="24"/>
    </row>
    <row r="810" spans="3:3" ht="12" x14ac:dyDescent="0.15">
      <c r="C810" s="24"/>
    </row>
    <row r="811" spans="3:3" ht="12" x14ac:dyDescent="0.15">
      <c r="C811" s="24"/>
    </row>
    <row r="812" spans="3:3" ht="12" x14ac:dyDescent="0.15">
      <c r="C812" s="24"/>
    </row>
    <row r="813" spans="3:3" ht="12" x14ac:dyDescent="0.15">
      <c r="C813" s="24"/>
    </row>
    <row r="814" spans="3:3" ht="12" x14ac:dyDescent="0.15">
      <c r="C814" s="24"/>
    </row>
    <row r="815" spans="3:3" ht="12" x14ac:dyDescent="0.15">
      <c r="C815" s="24"/>
    </row>
    <row r="816" spans="3:3" ht="12" x14ac:dyDescent="0.15">
      <c r="C816" s="24"/>
    </row>
    <row r="817" spans="3:3" ht="12" x14ac:dyDescent="0.15">
      <c r="C817" s="24"/>
    </row>
    <row r="818" spans="3:3" ht="12" x14ac:dyDescent="0.15">
      <c r="C818" s="24"/>
    </row>
    <row r="819" spans="3:3" ht="12" x14ac:dyDescent="0.15">
      <c r="C819" s="24"/>
    </row>
    <row r="820" spans="3:3" ht="12" x14ac:dyDescent="0.15">
      <c r="C820" s="24"/>
    </row>
    <row r="821" spans="3:3" ht="12" x14ac:dyDescent="0.15">
      <c r="C821" s="24"/>
    </row>
    <row r="822" spans="3:3" ht="12" x14ac:dyDescent="0.15">
      <c r="C822" s="24"/>
    </row>
    <row r="823" spans="3:3" ht="12" x14ac:dyDescent="0.15">
      <c r="C823" s="24"/>
    </row>
    <row r="824" spans="3:3" ht="12" x14ac:dyDescent="0.15">
      <c r="C824" s="24"/>
    </row>
    <row r="825" spans="3:3" ht="12" x14ac:dyDescent="0.15">
      <c r="C825" s="24"/>
    </row>
    <row r="826" spans="3:3" ht="12" x14ac:dyDescent="0.15">
      <c r="C826" s="24"/>
    </row>
    <row r="827" spans="3:3" ht="12" x14ac:dyDescent="0.15">
      <c r="C827" s="24"/>
    </row>
    <row r="828" spans="3:3" ht="12" x14ac:dyDescent="0.15">
      <c r="C828" s="24"/>
    </row>
    <row r="829" spans="3:3" ht="12" x14ac:dyDescent="0.15">
      <c r="C829" s="24"/>
    </row>
    <row r="830" spans="3:3" ht="12" x14ac:dyDescent="0.15">
      <c r="C830" s="24"/>
    </row>
    <row r="831" spans="3:3" ht="12" x14ac:dyDescent="0.15">
      <c r="C831" s="24"/>
    </row>
    <row r="832" spans="3:3" ht="12" x14ac:dyDescent="0.15">
      <c r="C832" s="24"/>
    </row>
    <row r="833" spans="3:3" ht="12" x14ac:dyDescent="0.15">
      <c r="C833" s="24"/>
    </row>
    <row r="834" spans="3:3" ht="12" x14ac:dyDescent="0.15">
      <c r="C834" s="24"/>
    </row>
    <row r="835" spans="3:3" ht="12" x14ac:dyDescent="0.15">
      <c r="C835" s="24"/>
    </row>
    <row r="836" spans="3:3" ht="12" x14ac:dyDescent="0.15">
      <c r="C836" s="24"/>
    </row>
    <row r="837" spans="3:3" ht="12" x14ac:dyDescent="0.15">
      <c r="C837" s="24"/>
    </row>
    <row r="838" spans="3:3" ht="12" x14ac:dyDescent="0.15">
      <c r="C838" s="24"/>
    </row>
    <row r="839" spans="3:3" ht="12" x14ac:dyDescent="0.15">
      <c r="C839" s="24"/>
    </row>
    <row r="840" spans="3:3" ht="12" x14ac:dyDescent="0.15">
      <c r="C840" s="24"/>
    </row>
    <row r="841" spans="3:3" ht="12" x14ac:dyDescent="0.15">
      <c r="C841" s="24"/>
    </row>
    <row r="842" spans="3:3" ht="12" x14ac:dyDescent="0.15">
      <c r="C842" s="24"/>
    </row>
    <row r="843" spans="3:3" ht="12" x14ac:dyDescent="0.15">
      <c r="C843" s="24"/>
    </row>
    <row r="844" spans="3:3" ht="12" x14ac:dyDescent="0.15">
      <c r="C844" s="24"/>
    </row>
    <row r="845" spans="3:3" ht="12" x14ac:dyDescent="0.15">
      <c r="C845" s="24"/>
    </row>
    <row r="846" spans="3:3" ht="12" x14ac:dyDescent="0.15">
      <c r="C846" s="24"/>
    </row>
    <row r="847" spans="3:3" ht="12" x14ac:dyDescent="0.15">
      <c r="C847" s="24"/>
    </row>
    <row r="848" spans="3:3" ht="12" x14ac:dyDescent="0.15">
      <c r="C848" s="24"/>
    </row>
    <row r="849" spans="3:3" ht="12" x14ac:dyDescent="0.15">
      <c r="C849" s="24"/>
    </row>
    <row r="850" spans="3:3" ht="12" x14ac:dyDescent="0.15">
      <c r="C850" s="24"/>
    </row>
    <row r="851" spans="3:3" ht="12" x14ac:dyDescent="0.15">
      <c r="C851" s="24"/>
    </row>
    <row r="852" spans="3:3" ht="12" x14ac:dyDescent="0.15">
      <c r="C852" s="24"/>
    </row>
    <row r="853" spans="3:3" ht="12" x14ac:dyDescent="0.15">
      <c r="C853" s="24"/>
    </row>
    <row r="854" spans="3:3" ht="12" x14ac:dyDescent="0.15">
      <c r="C854" s="24"/>
    </row>
    <row r="855" spans="3:3" ht="12" x14ac:dyDescent="0.15">
      <c r="C855" s="24"/>
    </row>
    <row r="856" spans="3:3" ht="12" x14ac:dyDescent="0.15">
      <c r="C856" s="24"/>
    </row>
    <row r="857" spans="3:3" ht="12" x14ac:dyDescent="0.15">
      <c r="C857" s="24"/>
    </row>
    <row r="858" spans="3:3" ht="12" x14ac:dyDescent="0.15">
      <c r="C858" s="24"/>
    </row>
    <row r="859" spans="3:3" ht="12" x14ac:dyDescent="0.15">
      <c r="C859" s="24"/>
    </row>
    <row r="860" spans="3:3" ht="12" x14ac:dyDescent="0.15">
      <c r="C860" s="24"/>
    </row>
    <row r="861" spans="3:3" ht="12" x14ac:dyDescent="0.15">
      <c r="C861" s="24"/>
    </row>
    <row r="862" spans="3:3" ht="12" x14ac:dyDescent="0.15">
      <c r="C862" s="24"/>
    </row>
    <row r="863" spans="3:3" ht="12" x14ac:dyDescent="0.15">
      <c r="C863" s="24"/>
    </row>
    <row r="864" spans="3:3" ht="12" x14ac:dyDescent="0.15">
      <c r="C864" s="24"/>
    </row>
    <row r="865" spans="3:3" ht="12" x14ac:dyDescent="0.15">
      <c r="C865" s="24"/>
    </row>
    <row r="866" spans="3:3" ht="12" x14ac:dyDescent="0.15">
      <c r="C866" s="24"/>
    </row>
    <row r="867" spans="3:3" ht="12" x14ac:dyDescent="0.15">
      <c r="C867" s="24"/>
    </row>
    <row r="868" spans="3:3" ht="12" x14ac:dyDescent="0.15">
      <c r="C868" s="24"/>
    </row>
    <row r="869" spans="3:3" ht="12" x14ac:dyDescent="0.15">
      <c r="C869" s="24"/>
    </row>
    <row r="870" spans="3:3" ht="12" x14ac:dyDescent="0.15">
      <c r="C870" s="24"/>
    </row>
    <row r="871" spans="3:3" ht="12" x14ac:dyDescent="0.15">
      <c r="C871" s="24"/>
    </row>
    <row r="872" spans="3:3" ht="12" x14ac:dyDescent="0.15">
      <c r="C872" s="24"/>
    </row>
    <row r="873" spans="3:3" ht="12" x14ac:dyDescent="0.15">
      <c r="C873" s="24"/>
    </row>
    <row r="874" spans="3:3" ht="12" x14ac:dyDescent="0.15">
      <c r="C874" s="24"/>
    </row>
    <row r="875" spans="3:3" ht="12" x14ac:dyDescent="0.15">
      <c r="C875" s="24"/>
    </row>
    <row r="876" spans="3:3" ht="12" x14ac:dyDescent="0.15">
      <c r="C876" s="24"/>
    </row>
    <row r="877" spans="3:3" ht="12" x14ac:dyDescent="0.15">
      <c r="C877" s="24"/>
    </row>
    <row r="878" spans="3:3" ht="12" x14ac:dyDescent="0.15">
      <c r="C878" s="24"/>
    </row>
    <row r="879" spans="3:3" ht="12" x14ac:dyDescent="0.15">
      <c r="C879" s="24"/>
    </row>
    <row r="880" spans="3:3" ht="12" x14ac:dyDescent="0.15">
      <c r="C880" s="24"/>
    </row>
    <row r="881" spans="3:3" ht="12" x14ac:dyDescent="0.15">
      <c r="C881" s="24"/>
    </row>
    <row r="882" spans="3:3" ht="12" x14ac:dyDescent="0.15">
      <c r="C882" s="24"/>
    </row>
    <row r="883" spans="3:3" ht="12" x14ac:dyDescent="0.15">
      <c r="C883" s="24"/>
    </row>
    <row r="884" spans="3:3" ht="12" x14ac:dyDescent="0.15">
      <c r="C884" s="24"/>
    </row>
    <row r="885" spans="3:3" ht="12" x14ac:dyDescent="0.15">
      <c r="C885" s="24"/>
    </row>
    <row r="886" spans="3:3" ht="12" x14ac:dyDescent="0.15">
      <c r="C886" s="24"/>
    </row>
    <row r="887" spans="3:3" ht="12" x14ac:dyDescent="0.15">
      <c r="C887" s="24"/>
    </row>
    <row r="888" spans="3:3" ht="12" x14ac:dyDescent="0.15">
      <c r="C888" s="24"/>
    </row>
    <row r="889" spans="3:3" ht="12" x14ac:dyDescent="0.15">
      <c r="C889" s="24"/>
    </row>
    <row r="890" spans="3:3" ht="12" x14ac:dyDescent="0.15">
      <c r="C890" s="24"/>
    </row>
    <row r="891" spans="3:3" ht="12" x14ac:dyDescent="0.15">
      <c r="C891" s="24"/>
    </row>
    <row r="892" spans="3:3" ht="12" x14ac:dyDescent="0.15">
      <c r="C892" s="24"/>
    </row>
    <row r="893" spans="3:3" ht="12" x14ac:dyDescent="0.15">
      <c r="C893" s="24"/>
    </row>
    <row r="894" spans="3:3" ht="12" x14ac:dyDescent="0.15">
      <c r="C894" s="24"/>
    </row>
    <row r="895" spans="3:3" ht="12" x14ac:dyDescent="0.15">
      <c r="C895" s="24"/>
    </row>
    <row r="896" spans="3:3" ht="12" x14ac:dyDescent="0.15">
      <c r="C896" s="24"/>
    </row>
    <row r="897" spans="3:3" ht="12" x14ac:dyDescent="0.15">
      <c r="C897" s="24"/>
    </row>
    <row r="898" spans="3:3" ht="12" x14ac:dyDescent="0.15">
      <c r="C898" s="24"/>
    </row>
    <row r="899" spans="3:3" ht="12" x14ac:dyDescent="0.15">
      <c r="C899" s="24"/>
    </row>
    <row r="900" spans="3:3" ht="12" x14ac:dyDescent="0.15">
      <c r="C900" s="24"/>
    </row>
    <row r="901" spans="3:3" ht="12" x14ac:dyDescent="0.15">
      <c r="C901" s="24"/>
    </row>
    <row r="902" spans="3:3" ht="12" x14ac:dyDescent="0.15">
      <c r="C902" s="24"/>
    </row>
    <row r="903" spans="3:3" ht="12" x14ac:dyDescent="0.15">
      <c r="C903" s="24"/>
    </row>
    <row r="904" spans="3:3" ht="12" x14ac:dyDescent="0.15">
      <c r="C904" s="24"/>
    </row>
    <row r="905" spans="3:3" ht="12" x14ac:dyDescent="0.15">
      <c r="C905" s="24"/>
    </row>
    <row r="906" spans="3:3" ht="12" x14ac:dyDescent="0.15">
      <c r="C906" s="24"/>
    </row>
    <row r="907" spans="3:3" ht="12" x14ac:dyDescent="0.15">
      <c r="C907" s="24"/>
    </row>
    <row r="908" spans="3:3" ht="12" x14ac:dyDescent="0.15">
      <c r="C908" s="24"/>
    </row>
    <row r="909" spans="3:3" ht="12" x14ac:dyDescent="0.15">
      <c r="C909" s="24"/>
    </row>
    <row r="910" spans="3:3" ht="12" x14ac:dyDescent="0.15">
      <c r="C910" s="24"/>
    </row>
    <row r="911" spans="3:3" ht="12" x14ac:dyDescent="0.15">
      <c r="C911" s="24"/>
    </row>
    <row r="912" spans="3:3" ht="12" x14ac:dyDescent="0.15">
      <c r="C912" s="24"/>
    </row>
    <row r="913" spans="3:3" ht="12" x14ac:dyDescent="0.15">
      <c r="C913" s="24"/>
    </row>
    <row r="914" spans="3:3" ht="12" x14ac:dyDescent="0.15">
      <c r="C914" s="24"/>
    </row>
    <row r="915" spans="3:3" ht="12" x14ac:dyDescent="0.15">
      <c r="C915" s="24"/>
    </row>
    <row r="916" spans="3:3" ht="12" x14ac:dyDescent="0.15">
      <c r="C916" s="24"/>
    </row>
    <row r="917" spans="3:3" ht="12" x14ac:dyDescent="0.15">
      <c r="C917" s="24"/>
    </row>
    <row r="918" spans="3:3" ht="12" x14ac:dyDescent="0.15">
      <c r="C918" s="24"/>
    </row>
    <row r="919" spans="3:3" ht="12" x14ac:dyDescent="0.15">
      <c r="C919" s="24"/>
    </row>
    <row r="920" spans="3:3" ht="12" x14ac:dyDescent="0.15">
      <c r="C920" s="24"/>
    </row>
    <row r="921" spans="3:3" ht="12" x14ac:dyDescent="0.15">
      <c r="C921" s="24"/>
    </row>
    <row r="922" spans="3:3" ht="12" x14ac:dyDescent="0.15">
      <c r="C922" s="24"/>
    </row>
    <row r="923" spans="3:3" ht="12" x14ac:dyDescent="0.15">
      <c r="C923" s="24"/>
    </row>
    <row r="924" spans="3:3" ht="12" x14ac:dyDescent="0.15">
      <c r="C924" s="24"/>
    </row>
    <row r="925" spans="3:3" ht="12" x14ac:dyDescent="0.15">
      <c r="C925" s="24"/>
    </row>
    <row r="926" spans="3:3" ht="12" x14ac:dyDescent="0.15">
      <c r="C926" s="24"/>
    </row>
    <row r="927" spans="3:3" ht="12" x14ac:dyDescent="0.15">
      <c r="C927" s="24"/>
    </row>
    <row r="928" spans="3:3" ht="12" x14ac:dyDescent="0.15">
      <c r="C928" s="24"/>
    </row>
    <row r="929" spans="3:3" ht="12" x14ac:dyDescent="0.15">
      <c r="C929" s="24"/>
    </row>
    <row r="930" spans="3:3" ht="12" x14ac:dyDescent="0.15">
      <c r="C930" s="24"/>
    </row>
    <row r="931" spans="3:3" ht="12" x14ac:dyDescent="0.15">
      <c r="C931" s="24"/>
    </row>
    <row r="932" spans="3:3" ht="12" x14ac:dyDescent="0.15">
      <c r="C932" s="24"/>
    </row>
    <row r="933" spans="3:3" ht="12" x14ac:dyDescent="0.15">
      <c r="C933" s="24"/>
    </row>
    <row r="934" spans="3:3" ht="12" x14ac:dyDescent="0.15">
      <c r="C934" s="24"/>
    </row>
    <row r="935" spans="3:3" ht="12" x14ac:dyDescent="0.15">
      <c r="C935" s="24"/>
    </row>
    <row r="936" spans="3:3" ht="12" x14ac:dyDescent="0.15">
      <c r="C936" s="24"/>
    </row>
    <row r="937" spans="3:3" ht="12" x14ac:dyDescent="0.15">
      <c r="C937" s="24"/>
    </row>
    <row r="938" spans="3:3" ht="12" x14ac:dyDescent="0.15">
      <c r="C938" s="24"/>
    </row>
    <row r="939" spans="3:3" ht="12" x14ac:dyDescent="0.15">
      <c r="C939" s="24"/>
    </row>
    <row r="940" spans="3:3" ht="12" x14ac:dyDescent="0.15">
      <c r="C940" s="24"/>
    </row>
    <row r="941" spans="3:3" ht="12" x14ac:dyDescent="0.15">
      <c r="C941" s="24"/>
    </row>
    <row r="942" spans="3:3" ht="12" x14ac:dyDescent="0.15">
      <c r="C942" s="24"/>
    </row>
    <row r="943" spans="3:3" ht="12" x14ac:dyDescent="0.15">
      <c r="C943" s="24"/>
    </row>
    <row r="944" spans="3:3" ht="12" x14ac:dyDescent="0.15">
      <c r="C944" s="24"/>
    </row>
    <row r="945" spans="3:3" ht="12" x14ac:dyDescent="0.15">
      <c r="C945" s="24"/>
    </row>
    <row r="946" spans="3:3" ht="12" x14ac:dyDescent="0.15">
      <c r="C946" s="24"/>
    </row>
    <row r="947" spans="3:3" ht="12" x14ac:dyDescent="0.15">
      <c r="C947" s="24"/>
    </row>
    <row r="948" spans="3:3" ht="12" x14ac:dyDescent="0.15">
      <c r="C948" s="24"/>
    </row>
    <row r="949" spans="3:3" ht="12" x14ac:dyDescent="0.15">
      <c r="C949" s="24"/>
    </row>
    <row r="950" spans="3:3" ht="12" x14ac:dyDescent="0.15">
      <c r="C950" s="24"/>
    </row>
    <row r="951" spans="3:3" ht="12" x14ac:dyDescent="0.15">
      <c r="C951" s="24"/>
    </row>
    <row r="952" spans="3:3" ht="12" x14ac:dyDescent="0.15">
      <c r="C952" s="24"/>
    </row>
    <row r="953" spans="3:3" ht="12" x14ac:dyDescent="0.15">
      <c r="C953" s="24"/>
    </row>
    <row r="954" spans="3:3" ht="12" x14ac:dyDescent="0.15">
      <c r="C954" s="24"/>
    </row>
    <row r="955" spans="3:3" ht="12" x14ac:dyDescent="0.15">
      <c r="C955" s="24"/>
    </row>
    <row r="956" spans="3:3" ht="12" x14ac:dyDescent="0.15">
      <c r="C956" s="24"/>
    </row>
    <row r="957" spans="3:3" ht="12" x14ac:dyDescent="0.15">
      <c r="C957" s="24"/>
    </row>
    <row r="958" spans="3:3" ht="12" x14ac:dyDescent="0.15">
      <c r="C958" s="24"/>
    </row>
    <row r="959" spans="3:3" ht="12" x14ac:dyDescent="0.15">
      <c r="C959" s="24"/>
    </row>
    <row r="960" spans="3:3" ht="12" x14ac:dyDescent="0.15">
      <c r="C960" s="24"/>
    </row>
    <row r="961" spans="3:3" ht="12" x14ac:dyDescent="0.15">
      <c r="C961" s="24"/>
    </row>
    <row r="962" spans="3:3" ht="12" x14ac:dyDescent="0.15">
      <c r="C962" s="24"/>
    </row>
    <row r="963" spans="3:3" ht="12" x14ac:dyDescent="0.15">
      <c r="C963" s="24"/>
    </row>
    <row r="964" spans="3:3" ht="12" x14ac:dyDescent="0.15">
      <c r="C964" s="24"/>
    </row>
    <row r="965" spans="3:3" ht="12" x14ac:dyDescent="0.15">
      <c r="C965" s="24"/>
    </row>
    <row r="966" spans="3:3" ht="12" x14ac:dyDescent="0.15">
      <c r="C966" s="24"/>
    </row>
    <row r="967" spans="3:3" ht="12" x14ac:dyDescent="0.15">
      <c r="C967" s="24"/>
    </row>
    <row r="968" spans="3:3" ht="12" x14ac:dyDescent="0.15">
      <c r="C968" s="24"/>
    </row>
    <row r="969" spans="3:3" ht="12" x14ac:dyDescent="0.15">
      <c r="C969" s="24"/>
    </row>
    <row r="970" spans="3:3" ht="12" x14ac:dyDescent="0.15">
      <c r="C970" s="24"/>
    </row>
    <row r="971" spans="3:3" ht="12" x14ac:dyDescent="0.15">
      <c r="C971" s="24"/>
    </row>
    <row r="972" spans="3:3" ht="12" x14ac:dyDescent="0.15">
      <c r="C972" s="24"/>
    </row>
    <row r="973" spans="3:3" ht="12" x14ac:dyDescent="0.15">
      <c r="C973" s="24"/>
    </row>
    <row r="974" spans="3:3" ht="12" x14ac:dyDescent="0.15">
      <c r="C974" s="24"/>
    </row>
    <row r="975" spans="3:3" ht="12" x14ac:dyDescent="0.15">
      <c r="C975" s="24"/>
    </row>
    <row r="976" spans="3:3" ht="12" x14ac:dyDescent="0.15">
      <c r="C976" s="24"/>
    </row>
    <row r="977" spans="3:3" ht="12" x14ac:dyDescent="0.15">
      <c r="C977" s="24"/>
    </row>
    <row r="978" spans="3:3" ht="12" x14ac:dyDescent="0.15">
      <c r="C978" s="24"/>
    </row>
    <row r="979" spans="3:3" ht="12" x14ac:dyDescent="0.15">
      <c r="C979" s="24"/>
    </row>
    <row r="980" spans="3:3" ht="12" x14ac:dyDescent="0.15">
      <c r="C980" s="24"/>
    </row>
    <row r="981" spans="3:3" ht="12" x14ac:dyDescent="0.15">
      <c r="C981" s="24"/>
    </row>
    <row r="982" spans="3:3" ht="12" x14ac:dyDescent="0.15">
      <c r="C982" s="24"/>
    </row>
    <row r="983" spans="3:3" ht="12" x14ac:dyDescent="0.15">
      <c r="C983" s="24"/>
    </row>
    <row r="984" spans="3:3" ht="12" x14ac:dyDescent="0.15">
      <c r="C984" s="24"/>
    </row>
    <row r="985" spans="3:3" ht="12" x14ac:dyDescent="0.15">
      <c r="C985" s="24"/>
    </row>
    <row r="986" spans="3:3" ht="12" x14ac:dyDescent="0.15">
      <c r="C986" s="24"/>
    </row>
    <row r="987" spans="3:3" ht="12" x14ac:dyDescent="0.15">
      <c r="C987" s="24"/>
    </row>
    <row r="988" spans="3:3" ht="12" x14ac:dyDescent="0.15">
      <c r="C988" s="24"/>
    </row>
    <row r="989" spans="3:3" ht="12" x14ac:dyDescent="0.15">
      <c r="C989" s="24"/>
    </row>
    <row r="990" spans="3:3" ht="12" x14ac:dyDescent="0.15">
      <c r="C990" s="24"/>
    </row>
    <row r="991" spans="3:3" ht="12" x14ac:dyDescent="0.15">
      <c r="C991" s="24"/>
    </row>
    <row r="992" spans="3:3" ht="12" x14ac:dyDescent="0.15">
      <c r="C992" s="24"/>
    </row>
    <row r="993" spans="3:3" ht="12" x14ac:dyDescent="0.15">
      <c r="C993" s="24"/>
    </row>
    <row r="994" spans="3:3" ht="12" x14ac:dyDescent="0.15">
      <c r="C994" s="24"/>
    </row>
    <row r="995" spans="3:3" ht="12" x14ac:dyDescent="0.15">
      <c r="C995" s="24"/>
    </row>
    <row r="996" spans="3:3" ht="12" x14ac:dyDescent="0.15">
      <c r="C996" s="24"/>
    </row>
    <row r="997" spans="3:3" ht="12" x14ac:dyDescent="0.15">
      <c r="C997" s="24"/>
    </row>
    <row r="998" spans="3:3" ht="12" x14ac:dyDescent="0.15">
      <c r="C998" s="24"/>
    </row>
    <row r="999" spans="3:3" ht="12" x14ac:dyDescent="0.15">
      <c r="C999" s="24"/>
    </row>
    <row r="1000" spans="3:3" ht="12" x14ac:dyDescent="0.15">
      <c r="C1000" s="24"/>
    </row>
    <row r="1001" spans="3:3" ht="12" x14ac:dyDescent="0.15">
      <c r="C1001" s="24"/>
    </row>
    <row r="1002" spans="3:3" ht="12" x14ac:dyDescent="0.15">
      <c r="C1002" s="24"/>
    </row>
    <row r="1003" spans="3:3" ht="12" x14ac:dyDescent="0.15">
      <c r="C1003" s="24"/>
    </row>
    <row r="1004" spans="3:3" ht="12" x14ac:dyDescent="0.15">
      <c r="C1004" s="24"/>
    </row>
    <row r="1005" spans="3:3" ht="12" x14ac:dyDescent="0.15">
      <c r="C1005" s="24"/>
    </row>
    <row r="1006" spans="3:3" ht="12" x14ac:dyDescent="0.15">
      <c r="C1006" s="24"/>
    </row>
    <row r="1007" spans="3:3" ht="12" x14ac:dyDescent="0.15">
      <c r="C1007" s="24"/>
    </row>
    <row r="1008" spans="3:3" ht="12" x14ac:dyDescent="0.15">
      <c r="C1008" s="24"/>
    </row>
    <row r="1009" spans="3:3" ht="12" x14ac:dyDescent="0.15">
      <c r="C1009" s="24"/>
    </row>
    <row r="1010" spans="3:3" ht="12" x14ac:dyDescent="0.15">
      <c r="C1010" s="24"/>
    </row>
    <row r="1011" spans="3:3" ht="12" x14ac:dyDescent="0.15">
      <c r="C1011" s="24"/>
    </row>
    <row r="1012" spans="3:3" ht="12" x14ac:dyDescent="0.15">
      <c r="C1012" s="24"/>
    </row>
    <row r="1013" spans="3:3" ht="12" x14ac:dyDescent="0.15">
      <c r="C1013" s="24"/>
    </row>
    <row r="1014" spans="3:3" ht="12" x14ac:dyDescent="0.15">
      <c r="C1014" s="24"/>
    </row>
    <row r="1015" spans="3:3" ht="12" x14ac:dyDescent="0.15">
      <c r="C1015" s="24"/>
    </row>
    <row r="1016" spans="3:3" ht="12" x14ac:dyDescent="0.15">
      <c r="C1016" s="24"/>
    </row>
    <row r="1017" spans="3:3" ht="12" x14ac:dyDescent="0.15">
      <c r="C1017" s="24"/>
    </row>
    <row r="1018" spans="3:3" ht="12" x14ac:dyDescent="0.15">
      <c r="C1018" s="24"/>
    </row>
  </sheetData>
  <sheetProtection algorithmName="SHA-512" hashValue="8s2MSRBAmn9zds16JW8bIVEAdVZ4/u09fSmiSJtmiEAohPEPqdkcEMgls0BFdfCtNYoBIXO1PBajfiX1NUqqmw==" saltValue="QwfOqc9papfzxuQ8ebdwgg==" spinCount="100000" sheet="1" objects="1" scenarios="1"/>
  <mergeCells count="13">
    <mergeCell ref="B25:B29"/>
    <mergeCell ref="B31:B35"/>
    <mergeCell ref="B2:N2"/>
    <mergeCell ref="B3:N3"/>
    <mergeCell ref="I5:N5"/>
    <mergeCell ref="I6:N6"/>
    <mergeCell ref="B20:B23"/>
    <mergeCell ref="D7:G7"/>
    <mergeCell ref="B7:C7"/>
    <mergeCell ref="B5:G5"/>
    <mergeCell ref="B6:G6"/>
    <mergeCell ref="B10:B13"/>
    <mergeCell ref="B15:B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EB47-86FB-3F46-A5E5-BA71EB2063CD}">
  <dimension ref="A1:A58"/>
  <sheetViews>
    <sheetView zoomScale="200" zoomScaleNormal="200" workbookViewId="0">
      <selection activeCell="A27" sqref="A27"/>
    </sheetView>
  </sheetViews>
  <sheetFormatPr baseColWidth="10" defaultRowHeight="13" x14ac:dyDescent="0.15"/>
  <cols>
    <col min="1" max="1" width="87.1640625" style="2" customWidth="1"/>
  </cols>
  <sheetData>
    <row r="1" spans="1:1" x14ac:dyDescent="0.15">
      <c r="A1" s="1"/>
    </row>
    <row r="2" spans="1:1" ht="18" x14ac:dyDescent="0.25">
      <c r="A2" s="65" t="s">
        <v>15</v>
      </c>
    </row>
    <row r="4" spans="1:1" x14ac:dyDescent="0.15">
      <c r="A4" s="7" t="s">
        <v>19</v>
      </c>
    </row>
    <row r="5" spans="1:1" x14ac:dyDescent="0.15">
      <c r="A5" s="9"/>
    </row>
    <row r="6" spans="1:1" x14ac:dyDescent="0.15">
      <c r="A6" s="9" t="s">
        <v>23</v>
      </c>
    </row>
    <row r="10" spans="1:1" x14ac:dyDescent="0.15">
      <c r="A10" s="7" t="s">
        <v>25</v>
      </c>
    </row>
    <row r="11" spans="1:1" x14ac:dyDescent="0.15">
      <c r="A11" s="7"/>
    </row>
    <row r="12" spans="1:1" x14ac:dyDescent="0.15">
      <c r="A12" s="7"/>
    </row>
    <row r="13" spans="1:1" x14ac:dyDescent="0.15">
      <c r="A13" s="9" t="s">
        <v>26</v>
      </c>
    </row>
    <row r="16" spans="1:1" x14ac:dyDescent="0.15">
      <c r="A16" s="7" t="s">
        <v>40</v>
      </c>
    </row>
    <row r="17" spans="1:1" x14ac:dyDescent="0.15">
      <c r="A17" s="21"/>
    </row>
    <row r="18" spans="1:1" x14ac:dyDescent="0.15">
      <c r="A18" s="9" t="s">
        <v>42</v>
      </c>
    </row>
    <row r="22" spans="1:1" x14ac:dyDescent="0.15">
      <c r="A22" s="7" t="s">
        <v>92</v>
      </c>
    </row>
    <row r="23" spans="1:1" x14ac:dyDescent="0.15">
      <c r="A23" s="77" t="s">
        <v>100</v>
      </c>
    </row>
    <row r="24" spans="1:1" x14ac:dyDescent="0.15">
      <c r="A24" s="76" t="s">
        <v>99</v>
      </c>
    </row>
    <row r="28" spans="1:1" x14ac:dyDescent="0.15">
      <c r="A28" s="9"/>
    </row>
    <row r="44" spans="1:1" x14ac:dyDescent="0.15">
      <c r="A44" s="7"/>
    </row>
    <row r="45" spans="1:1" x14ac:dyDescent="0.15">
      <c r="A45" s="7"/>
    </row>
    <row r="51" spans="1:1" x14ac:dyDescent="0.15">
      <c r="A51" s="1"/>
    </row>
    <row r="57" spans="1:1" x14ac:dyDescent="0.15">
      <c r="A57" s="6"/>
    </row>
    <row r="58" spans="1:1" x14ac:dyDescent="0.15">
      <c r="A58" s="6"/>
    </row>
  </sheetData>
  <hyperlinks>
    <hyperlink ref="A18" r:id="rId1" location="results" xr:uid="{7522D389-DB6D-4E37-8DF5-3E413ED29DEC}"/>
    <hyperlink ref="A13" r:id="rId2" location=":~:text=0.108-,Table%204%20%E2%80%93%20Emission%20factors%20for%20refined%20petroleum%20products%20(g%20GHG/L%20fuel),-Footnote" xr:uid="{EE896324-E4FA-414E-9BB1-C2140A23C4CD}"/>
    <hyperlink ref="A6" r:id="rId3" xr:uid="{CF6ED480-62DC-4A26-B26A-DAE3DBBB8860}"/>
    <hyperlink ref="A24" location="'Fuel Consumption Table'!A1" display="'Fuel Consumption Table'!A1" xr:uid="{EAB4989A-00D7-4777-8004-1A2CD0AEAEA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5D71-4B1D-4DD2-B797-4F9B47D2E750}">
  <dimension ref="B2:R48"/>
  <sheetViews>
    <sheetView topLeftCell="A4" workbookViewId="0">
      <selection activeCell="N18" sqref="N18"/>
    </sheetView>
  </sheetViews>
  <sheetFormatPr baseColWidth="10" defaultColWidth="9.1640625" defaultRowHeight="12" x14ac:dyDescent="0.15"/>
  <cols>
    <col min="1" max="1" width="9.1640625" style="2"/>
    <col min="2" max="2" width="13.33203125" style="2" bestFit="1" customWidth="1"/>
    <col min="3" max="3" width="9.1640625" style="2"/>
    <col min="4" max="4" width="13.33203125" style="2" bestFit="1" customWidth="1"/>
    <col min="5" max="5" width="9.1640625" style="2"/>
    <col min="6" max="6" width="14" style="2" bestFit="1" customWidth="1"/>
    <col min="7" max="9" width="9.1640625" style="2"/>
    <col min="10" max="10" width="15.5" style="2" bestFit="1" customWidth="1"/>
    <col min="11" max="11" width="9.1640625" style="2"/>
    <col min="12" max="12" width="15.33203125" style="2" bestFit="1" customWidth="1"/>
    <col min="13" max="13" width="9.1640625" style="2"/>
    <col min="14" max="14" width="23.33203125" style="2" bestFit="1" customWidth="1"/>
    <col min="15" max="15" width="9.1640625" style="2"/>
    <col min="16" max="16" width="26.83203125" style="2" bestFit="1" customWidth="1"/>
    <col min="17" max="17" width="9.1640625" style="2"/>
    <col min="18" max="18" width="13.1640625" style="2" bestFit="1" customWidth="1"/>
    <col min="19" max="16384" width="9.1640625" style="2"/>
  </cols>
  <sheetData>
    <row r="2" spans="2:18" x14ac:dyDescent="0.15">
      <c r="B2" s="7" t="s">
        <v>43</v>
      </c>
      <c r="D2" s="7" t="s">
        <v>61</v>
      </c>
      <c r="F2" s="7" t="s">
        <v>67</v>
      </c>
      <c r="J2" s="7" t="s">
        <v>73</v>
      </c>
      <c r="L2" s="7" t="s">
        <v>94</v>
      </c>
      <c r="N2" s="7" t="s">
        <v>116</v>
      </c>
      <c r="P2" s="7" t="s">
        <v>95</v>
      </c>
      <c r="R2" s="7" t="s">
        <v>108</v>
      </c>
    </row>
    <row r="3" spans="2:18" x14ac:dyDescent="0.15">
      <c r="B3" s="2" t="s">
        <v>9</v>
      </c>
      <c r="D3" s="2">
        <v>0</v>
      </c>
      <c r="F3" s="52" t="s">
        <v>47</v>
      </c>
      <c r="J3" s="2" t="s">
        <v>22</v>
      </c>
      <c r="L3" s="2" t="s">
        <v>90</v>
      </c>
      <c r="N3" s="2" t="s">
        <v>105</v>
      </c>
      <c r="P3" s="30">
        <v>0</v>
      </c>
      <c r="R3" s="2" t="s">
        <v>1</v>
      </c>
    </row>
    <row r="4" spans="2:18" x14ac:dyDescent="0.15">
      <c r="B4" s="2" t="s">
        <v>10</v>
      </c>
      <c r="D4" s="2">
        <v>1</v>
      </c>
      <c r="F4" s="53">
        <v>0.25</v>
      </c>
      <c r="J4" s="2" t="s">
        <v>74</v>
      </c>
      <c r="L4" s="2" t="s">
        <v>96</v>
      </c>
      <c r="N4" s="2" t="s">
        <v>106</v>
      </c>
      <c r="P4" s="30">
        <v>0.3</v>
      </c>
      <c r="R4" s="2" t="s">
        <v>109</v>
      </c>
    </row>
    <row r="5" spans="2:18" x14ac:dyDescent="0.15">
      <c r="B5" s="2" t="s">
        <v>11</v>
      </c>
      <c r="D5" s="2">
        <v>2</v>
      </c>
      <c r="F5" s="53">
        <v>0.5</v>
      </c>
      <c r="P5" s="30">
        <v>0.5</v>
      </c>
      <c r="R5" s="2" t="s">
        <v>54</v>
      </c>
    </row>
    <row r="6" spans="2:18" x14ac:dyDescent="0.15">
      <c r="B6" s="2" t="s">
        <v>12</v>
      </c>
      <c r="D6" s="2">
        <v>3</v>
      </c>
      <c r="F6" s="53">
        <v>0.7</v>
      </c>
      <c r="P6" s="30">
        <v>0.7</v>
      </c>
    </row>
    <row r="7" spans="2:18" x14ac:dyDescent="0.15">
      <c r="B7" s="2" t="s">
        <v>13</v>
      </c>
      <c r="D7" s="2">
        <v>4</v>
      </c>
      <c r="P7" s="30">
        <v>1</v>
      </c>
    </row>
    <row r="10" spans="2:18" x14ac:dyDescent="0.15">
      <c r="B10" s="157" t="s">
        <v>68</v>
      </c>
      <c r="C10" s="157"/>
      <c r="D10" s="33"/>
      <c r="E10" s="157" t="s">
        <v>3</v>
      </c>
      <c r="F10" s="157"/>
      <c r="G10" s="157"/>
      <c r="H10" s="157"/>
      <c r="J10" s="158" t="s">
        <v>149</v>
      </c>
      <c r="K10" s="158"/>
      <c r="L10" s="158"/>
      <c r="M10" s="158"/>
    </row>
    <row r="11" spans="2:18" x14ac:dyDescent="0.15">
      <c r="B11" s="7" t="s">
        <v>45</v>
      </c>
      <c r="C11" s="7" t="s">
        <v>8</v>
      </c>
      <c r="D11" s="7" t="s">
        <v>69</v>
      </c>
      <c r="E11" s="51" t="s">
        <v>47</v>
      </c>
      <c r="F11" s="34">
        <v>0.25</v>
      </c>
      <c r="G11" s="34">
        <v>0.5</v>
      </c>
      <c r="H11" s="34">
        <v>0.7</v>
      </c>
      <c r="J11" s="51" t="s">
        <v>47</v>
      </c>
      <c r="K11" s="34">
        <v>0.25</v>
      </c>
      <c r="L11" s="34">
        <v>0.5</v>
      </c>
      <c r="M11" s="34">
        <v>0.7</v>
      </c>
    </row>
    <row r="12" spans="2:18" x14ac:dyDescent="0.15">
      <c r="B12" s="2" t="s">
        <v>9</v>
      </c>
      <c r="C12" s="2">
        <v>0</v>
      </c>
      <c r="D12" s="2" t="str">
        <f>CONCATENATE(B12," Tier ",C12)</f>
        <v>1600 Amp Tier 0</v>
      </c>
      <c r="E12" s="2">
        <v>16.739999999999998</v>
      </c>
      <c r="F12" s="2">
        <v>23.36</v>
      </c>
      <c r="G12" s="2">
        <v>39.9</v>
      </c>
      <c r="H12" s="2">
        <v>53.14</v>
      </c>
      <c r="J12" s="134">
        <f>E12/3.785</f>
        <v>4.4227212681638042</v>
      </c>
      <c r="K12" s="134">
        <f t="shared" ref="K12:M12" si="0">F12/3.785</f>
        <v>6.1717305151915456</v>
      </c>
      <c r="L12" s="134">
        <f t="shared" si="0"/>
        <v>10.541611624834873</v>
      </c>
      <c r="M12" s="134">
        <f t="shared" si="0"/>
        <v>14.039630118890356</v>
      </c>
    </row>
    <row r="13" spans="2:18" x14ac:dyDescent="0.15">
      <c r="B13" s="2" t="s">
        <v>9</v>
      </c>
      <c r="C13" s="2">
        <v>1</v>
      </c>
      <c r="D13" s="2" t="str">
        <f t="shared" ref="D13:D37" si="1">CONCATENATE(B13," Tier ",C13)</f>
        <v>1600 Amp Tier 1</v>
      </c>
      <c r="E13" s="2">
        <v>15.5</v>
      </c>
      <c r="F13" s="2">
        <v>22</v>
      </c>
      <c r="G13" s="2">
        <v>37</v>
      </c>
      <c r="H13" s="2">
        <v>52.5</v>
      </c>
      <c r="J13" s="134">
        <f t="shared" ref="J13:J37" si="2">E13/3.785</f>
        <v>4.0951122853368558</v>
      </c>
      <c r="K13" s="134">
        <f t="shared" ref="K13:K37" si="3">F13/3.785</f>
        <v>5.8124174372523116</v>
      </c>
      <c r="L13" s="134">
        <f t="shared" ref="L13:L37" si="4">G13/3.785</f>
        <v>9.7754293262879788</v>
      </c>
      <c r="M13" s="134">
        <f t="shared" ref="M13:M37" si="5">H13/3.785</f>
        <v>13.870541611624834</v>
      </c>
    </row>
    <row r="14" spans="2:18" x14ac:dyDescent="0.15">
      <c r="B14" s="2" t="s">
        <v>9</v>
      </c>
      <c r="C14" s="2">
        <v>2</v>
      </c>
      <c r="D14" s="2" t="str">
        <f t="shared" si="1"/>
        <v>1600 Amp Tier 2</v>
      </c>
      <c r="E14" s="2">
        <v>14</v>
      </c>
      <c r="F14" s="2">
        <v>20</v>
      </c>
      <c r="G14" s="2">
        <v>34</v>
      </c>
      <c r="H14" s="2">
        <v>48</v>
      </c>
      <c r="J14" s="134">
        <f t="shared" si="2"/>
        <v>3.698811096433289</v>
      </c>
      <c r="K14" s="134">
        <f t="shared" si="3"/>
        <v>5.2840158520475562</v>
      </c>
      <c r="L14" s="134">
        <f t="shared" si="4"/>
        <v>8.9828269484808452</v>
      </c>
      <c r="M14" s="134">
        <f t="shared" si="5"/>
        <v>12.681638044914134</v>
      </c>
    </row>
    <row r="15" spans="2:18" x14ac:dyDescent="0.15">
      <c r="B15" s="2" t="s">
        <v>9</v>
      </c>
      <c r="C15" s="2">
        <v>3</v>
      </c>
      <c r="D15" s="2" t="str">
        <f t="shared" si="1"/>
        <v>1600 Amp Tier 3</v>
      </c>
      <c r="E15" s="2">
        <v>13</v>
      </c>
      <c r="F15" s="2">
        <v>18</v>
      </c>
      <c r="G15" s="2">
        <v>31</v>
      </c>
      <c r="H15" s="2">
        <v>44</v>
      </c>
      <c r="J15" s="134">
        <f t="shared" si="2"/>
        <v>3.4346103038309113</v>
      </c>
      <c r="K15" s="134">
        <f t="shared" si="3"/>
        <v>4.7556142668428008</v>
      </c>
      <c r="L15" s="134">
        <f t="shared" si="4"/>
        <v>8.1902245706737116</v>
      </c>
      <c r="M15" s="134">
        <f t="shared" si="5"/>
        <v>11.624834874504623</v>
      </c>
    </row>
    <row r="16" spans="2:18" x14ac:dyDescent="0.15">
      <c r="J16" s="134"/>
      <c r="K16" s="134"/>
      <c r="L16" s="134"/>
      <c r="M16" s="134"/>
    </row>
    <row r="17" spans="2:13" x14ac:dyDescent="0.15">
      <c r="B17" s="2" t="s">
        <v>10</v>
      </c>
      <c r="C17" s="2">
        <v>0</v>
      </c>
      <c r="D17" s="2" t="str">
        <f t="shared" si="1"/>
        <v>1200 Amp Tier 0</v>
      </c>
      <c r="E17" s="2">
        <v>13.24</v>
      </c>
      <c r="F17" s="2">
        <v>18.190000000000001</v>
      </c>
      <c r="G17" s="2">
        <v>30.55</v>
      </c>
      <c r="H17" s="2">
        <v>40.43</v>
      </c>
      <c r="J17" s="134">
        <f t="shared" si="2"/>
        <v>3.4980184940554819</v>
      </c>
      <c r="K17" s="134">
        <f t="shared" si="3"/>
        <v>4.8058124174372523</v>
      </c>
      <c r="L17" s="134">
        <f t="shared" si="4"/>
        <v>8.0713342140026416</v>
      </c>
      <c r="M17" s="134">
        <f t="shared" si="5"/>
        <v>10.681638044914134</v>
      </c>
    </row>
    <row r="18" spans="2:13" x14ac:dyDescent="0.15">
      <c r="B18" s="2" t="s">
        <v>10</v>
      </c>
      <c r="C18" s="2">
        <v>1</v>
      </c>
      <c r="D18" s="2" t="str">
        <f t="shared" si="1"/>
        <v>1200 Amp Tier 1</v>
      </c>
      <c r="E18" s="2">
        <v>12</v>
      </c>
      <c r="F18" s="2">
        <v>17</v>
      </c>
      <c r="G18" s="2">
        <v>28.5</v>
      </c>
      <c r="H18" s="2">
        <v>40</v>
      </c>
      <c r="J18" s="134">
        <f t="shared" si="2"/>
        <v>3.1704095112285335</v>
      </c>
      <c r="K18" s="134">
        <f t="shared" si="3"/>
        <v>4.4914134742404226</v>
      </c>
      <c r="L18" s="134">
        <f t="shared" si="4"/>
        <v>7.5297225891677675</v>
      </c>
      <c r="M18" s="134">
        <f t="shared" si="5"/>
        <v>10.568031704095112</v>
      </c>
    </row>
    <row r="19" spans="2:13" x14ac:dyDescent="0.15">
      <c r="B19" s="2" t="s">
        <v>10</v>
      </c>
      <c r="C19" s="2">
        <v>2</v>
      </c>
      <c r="D19" s="2" t="str">
        <f t="shared" si="1"/>
        <v>1200 Amp Tier 2</v>
      </c>
      <c r="E19" s="2">
        <v>11.5</v>
      </c>
      <c r="F19" s="2">
        <v>15.5</v>
      </c>
      <c r="G19" s="2">
        <v>26</v>
      </c>
      <c r="H19" s="2">
        <v>37</v>
      </c>
      <c r="J19" s="134">
        <f t="shared" si="2"/>
        <v>3.0383091149273445</v>
      </c>
      <c r="K19" s="134">
        <f t="shared" si="3"/>
        <v>4.0951122853368558</v>
      </c>
      <c r="L19" s="134">
        <f t="shared" si="4"/>
        <v>6.8692206076618225</v>
      </c>
      <c r="M19" s="134">
        <f t="shared" si="5"/>
        <v>9.7754293262879788</v>
      </c>
    </row>
    <row r="20" spans="2:13" x14ac:dyDescent="0.15">
      <c r="B20" s="2" t="s">
        <v>10</v>
      </c>
      <c r="C20" s="2">
        <v>3</v>
      </c>
      <c r="D20" s="2" t="str">
        <f t="shared" si="1"/>
        <v>1200 Amp Tier 3</v>
      </c>
      <c r="E20" s="2">
        <v>10</v>
      </c>
      <c r="F20" s="2">
        <v>14</v>
      </c>
      <c r="G20" s="2">
        <v>24</v>
      </c>
      <c r="H20" s="2">
        <v>33.5</v>
      </c>
      <c r="J20" s="134">
        <f t="shared" si="2"/>
        <v>2.6420079260237781</v>
      </c>
      <c r="K20" s="134">
        <f t="shared" si="3"/>
        <v>3.698811096433289</v>
      </c>
      <c r="L20" s="134">
        <f t="shared" si="4"/>
        <v>6.3408190224570671</v>
      </c>
      <c r="M20" s="134">
        <f t="shared" si="5"/>
        <v>8.8507265521796565</v>
      </c>
    </row>
    <row r="21" spans="2:13" x14ac:dyDescent="0.15">
      <c r="J21" s="134"/>
      <c r="K21" s="134"/>
      <c r="L21" s="134"/>
      <c r="M21" s="134"/>
    </row>
    <row r="22" spans="2:13" x14ac:dyDescent="0.15">
      <c r="B22" s="2" t="s">
        <v>11</v>
      </c>
      <c r="C22" s="2">
        <v>0</v>
      </c>
      <c r="D22" s="2" t="str">
        <f t="shared" si="1"/>
        <v>1000 Amp Tier 0</v>
      </c>
      <c r="E22" s="2">
        <v>11.6</v>
      </c>
      <c r="F22" s="2">
        <v>15.69</v>
      </c>
      <c r="G22" s="2">
        <v>25.19</v>
      </c>
      <c r="H22" s="2">
        <v>34.1</v>
      </c>
      <c r="J22" s="134">
        <f t="shared" si="2"/>
        <v>3.0647291941875823</v>
      </c>
      <c r="K22" s="134">
        <f t="shared" si="3"/>
        <v>4.1453104359313073</v>
      </c>
      <c r="L22" s="134">
        <f t="shared" si="4"/>
        <v>6.6552179656538968</v>
      </c>
      <c r="M22" s="134">
        <f t="shared" si="5"/>
        <v>9.0092470277410825</v>
      </c>
    </row>
    <row r="23" spans="2:13" x14ac:dyDescent="0.15">
      <c r="B23" s="2" t="s">
        <v>11</v>
      </c>
      <c r="C23" s="2">
        <v>1</v>
      </c>
      <c r="D23" s="2" t="str">
        <f t="shared" si="1"/>
        <v>1000 Amp Tier 1</v>
      </c>
      <c r="E23" s="2">
        <v>11</v>
      </c>
      <c r="F23" s="2">
        <v>14.5</v>
      </c>
      <c r="G23" s="2">
        <v>24</v>
      </c>
      <c r="H23" s="2">
        <v>33.5</v>
      </c>
      <c r="J23" s="134">
        <f t="shared" si="2"/>
        <v>2.9062087186261558</v>
      </c>
      <c r="K23" s="134">
        <f t="shared" si="3"/>
        <v>3.8309114927344781</v>
      </c>
      <c r="L23" s="134">
        <f t="shared" si="4"/>
        <v>6.3408190224570671</v>
      </c>
      <c r="M23" s="134">
        <f t="shared" si="5"/>
        <v>8.8507265521796565</v>
      </c>
    </row>
    <row r="24" spans="2:13" x14ac:dyDescent="0.15">
      <c r="B24" s="2" t="s">
        <v>11</v>
      </c>
      <c r="C24" s="2">
        <v>2</v>
      </c>
      <c r="D24" s="2" t="str">
        <f t="shared" si="1"/>
        <v>1000 Amp Tier 2</v>
      </c>
      <c r="E24" s="2">
        <v>10</v>
      </c>
      <c r="F24" s="2">
        <v>13.5</v>
      </c>
      <c r="G24" s="2">
        <v>22</v>
      </c>
      <c r="H24" s="2">
        <v>31</v>
      </c>
      <c r="J24" s="134">
        <f t="shared" si="2"/>
        <v>2.6420079260237781</v>
      </c>
      <c r="K24" s="134">
        <f t="shared" si="3"/>
        <v>3.5667107001321003</v>
      </c>
      <c r="L24" s="134">
        <f t="shared" si="4"/>
        <v>5.8124174372523116</v>
      </c>
      <c r="M24" s="134">
        <f t="shared" si="5"/>
        <v>8.1902245706737116</v>
      </c>
    </row>
    <row r="25" spans="2:13" x14ac:dyDescent="0.15">
      <c r="B25" s="2" t="s">
        <v>11</v>
      </c>
      <c r="C25" s="2">
        <v>3</v>
      </c>
      <c r="D25" s="2" t="str">
        <f t="shared" si="1"/>
        <v>1000 Amp Tier 3</v>
      </c>
      <c r="E25" s="2">
        <v>9</v>
      </c>
      <c r="F25" s="2">
        <v>12</v>
      </c>
      <c r="G25" s="2">
        <v>20</v>
      </c>
      <c r="H25" s="2">
        <v>28.5</v>
      </c>
      <c r="J25" s="134">
        <f t="shared" si="2"/>
        <v>2.3778071334214004</v>
      </c>
      <c r="K25" s="134">
        <f t="shared" si="3"/>
        <v>3.1704095112285335</v>
      </c>
      <c r="L25" s="134">
        <f t="shared" si="4"/>
        <v>5.2840158520475562</v>
      </c>
      <c r="M25" s="134">
        <f t="shared" si="5"/>
        <v>7.5297225891677675</v>
      </c>
    </row>
    <row r="26" spans="2:13" x14ac:dyDescent="0.15">
      <c r="J26" s="134"/>
      <c r="K26" s="134"/>
      <c r="L26" s="134"/>
      <c r="M26" s="134"/>
    </row>
    <row r="27" spans="2:13" x14ac:dyDescent="0.15">
      <c r="B27" s="2" t="s">
        <v>12</v>
      </c>
      <c r="C27" s="2">
        <v>0</v>
      </c>
      <c r="D27" s="2" t="str">
        <f t="shared" si="1"/>
        <v>800 Amp Tier 0</v>
      </c>
      <c r="E27" s="2">
        <v>10.050000000000001</v>
      </c>
      <c r="F27" s="2">
        <v>13.33</v>
      </c>
      <c r="G27" s="2">
        <v>21.54</v>
      </c>
      <c r="H27" s="2">
        <v>28</v>
      </c>
      <c r="J27" s="134">
        <f t="shared" si="2"/>
        <v>2.6552179656538972</v>
      </c>
      <c r="K27" s="134">
        <f t="shared" si="3"/>
        <v>3.5217965653896961</v>
      </c>
      <c r="L27" s="134">
        <f t="shared" si="4"/>
        <v>5.6908850726552176</v>
      </c>
      <c r="M27" s="134">
        <f t="shared" si="5"/>
        <v>7.397622192866578</v>
      </c>
    </row>
    <row r="28" spans="2:13" x14ac:dyDescent="0.15">
      <c r="B28" s="2" t="s">
        <v>12</v>
      </c>
      <c r="C28" s="2">
        <v>1</v>
      </c>
      <c r="D28" s="2" t="str">
        <f t="shared" si="1"/>
        <v>800 Amp Tier 1</v>
      </c>
      <c r="E28" s="2">
        <v>9.33</v>
      </c>
      <c r="F28" s="2">
        <v>12.38</v>
      </c>
      <c r="G28" s="2">
        <v>20</v>
      </c>
      <c r="H28" s="2">
        <v>26.1</v>
      </c>
      <c r="J28" s="134">
        <f t="shared" si="2"/>
        <v>2.4649933949801848</v>
      </c>
      <c r="K28" s="134">
        <f t="shared" si="3"/>
        <v>3.2708058124174375</v>
      </c>
      <c r="L28" s="134">
        <f t="shared" si="4"/>
        <v>5.2840158520475562</v>
      </c>
      <c r="M28" s="134">
        <f t="shared" si="5"/>
        <v>6.8956406869220608</v>
      </c>
    </row>
    <row r="29" spans="2:13" x14ac:dyDescent="0.15">
      <c r="B29" s="2" t="s">
        <v>12</v>
      </c>
      <c r="C29" s="2">
        <v>2</v>
      </c>
      <c r="D29" s="2" t="str">
        <f t="shared" si="1"/>
        <v>800 Amp Tier 2</v>
      </c>
      <c r="E29" s="2">
        <v>8.5</v>
      </c>
      <c r="F29" s="2">
        <v>11.5</v>
      </c>
      <c r="G29" s="2">
        <v>18.5</v>
      </c>
      <c r="H29" s="2">
        <v>25.5</v>
      </c>
      <c r="J29" s="134">
        <f t="shared" si="2"/>
        <v>2.2457067371202113</v>
      </c>
      <c r="K29" s="134">
        <f t="shared" si="3"/>
        <v>3.0383091149273445</v>
      </c>
      <c r="L29" s="134">
        <f t="shared" si="4"/>
        <v>4.8877146631439894</v>
      </c>
      <c r="M29" s="134">
        <f t="shared" si="5"/>
        <v>6.7371202113606339</v>
      </c>
    </row>
    <row r="30" spans="2:13" x14ac:dyDescent="0.15">
      <c r="B30" s="2" t="s">
        <v>12</v>
      </c>
      <c r="C30" s="2">
        <v>3</v>
      </c>
      <c r="D30" s="2" t="str">
        <f t="shared" si="1"/>
        <v>800 Amp Tier 3</v>
      </c>
      <c r="E30" s="2">
        <v>8</v>
      </c>
      <c r="F30" s="2">
        <v>10.5</v>
      </c>
      <c r="G30" s="2">
        <v>17</v>
      </c>
      <c r="H30" s="2">
        <v>23.5</v>
      </c>
      <c r="J30" s="134">
        <f t="shared" si="2"/>
        <v>2.1136063408190222</v>
      </c>
      <c r="K30" s="134">
        <f t="shared" si="3"/>
        <v>2.7741083223249667</v>
      </c>
      <c r="L30" s="134">
        <f t="shared" si="4"/>
        <v>4.4914134742404226</v>
      </c>
      <c r="M30" s="134">
        <f t="shared" si="5"/>
        <v>6.2087186261558784</v>
      </c>
    </row>
    <row r="31" spans="2:13" x14ac:dyDescent="0.15">
      <c r="B31" s="2" t="s">
        <v>12</v>
      </c>
      <c r="C31" s="2">
        <v>4</v>
      </c>
      <c r="D31" s="2" t="str">
        <f t="shared" si="1"/>
        <v>800 Amp Tier 4</v>
      </c>
      <c r="E31" s="2">
        <v>7</v>
      </c>
      <c r="F31" s="2">
        <v>9.5</v>
      </c>
      <c r="G31" s="2">
        <v>15.5</v>
      </c>
      <c r="H31" s="2">
        <v>21</v>
      </c>
      <c r="J31" s="134">
        <f t="shared" si="2"/>
        <v>1.8494055482166445</v>
      </c>
      <c r="K31" s="134">
        <f t="shared" si="3"/>
        <v>2.509907529722589</v>
      </c>
      <c r="L31" s="134">
        <f t="shared" si="4"/>
        <v>4.0951122853368558</v>
      </c>
      <c r="M31" s="134">
        <f t="shared" si="5"/>
        <v>5.5482166446499335</v>
      </c>
    </row>
    <row r="32" spans="2:13" x14ac:dyDescent="0.15">
      <c r="E32" s="30"/>
      <c r="F32" s="30"/>
      <c r="G32" s="30"/>
      <c r="H32" s="30"/>
      <c r="J32" s="134"/>
      <c r="K32" s="134"/>
      <c r="L32" s="134"/>
      <c r="M32" s="134"/>
    </row>
    <row r="33" spans="2:13" x14ac:dyDescent="0.15">
      <c r="B33" s="2" t="s">
        <v>13</v>
      </c>
      <c r="C33" s="2">
        <v>0</v>
      </c>
      <c r="D33" s="2" t="str">
        <f t="shared" si="1"/>
        <v>500 Amp Tier 0</v>
      </c>
      <c r="E33" s="2">
        <v>7.65</v>
      </c>
      <c r="F33" s="2">
        <v>9.75</v>
      </c>
      <c r="G33" s="2">
        <v>15</v>
      </c>
      <c r="H33" s="2">
        <v>19.2</v>
      </c>
      <c r="J33" s="134">
        <f t="shared" si="2"/>
        <v>2.0211360634081901</v>
      </c>
      <c r="K33" s="134">
        <f t="shared" si="3"/>
        <v>2.5759577278731833</v>
      </c>
      <c r="L33" s="134">
        <f t="shared" si="4"/>
        <v>3.9630118890356671</v>
      </c>
      <c r="M33" s="134">
        <f t="shared" si="5"/>
        <v>5.0726552179656537</v>
      </c>
    </row>
    <row r="34" spans="2:13" x14ac:dyDescent="0.15">
      <c r="B34" s="2" t="s">
        <v>13</v>
      </c>
      <c r="C34" s="2">
        <v>1</v>
      </c>
      <c r="D34" s="2" t="str">
        <f t="shared" si="1"/>
        <v>500 Amp Tier 1</v>
      </c>
      <c r="E34" s="2">
        <v>7.5</v>
      </c>
      <c r="F34" s="2">
        <v>9</v>
      </c>
      <c r="G34" s="2">
        <v>14</v>
      </c>
      <c r="H34" s="2">
        <v>19</v>
      </c>
      <c r="J34" s="134">
        <f t="shared" si="2"/>
        <v>1.9815059445178336</v>
      </c>
      <c r="K34" s="134">
        <f t="shared" si="3"/>
        <v>2.3778071334214004</v>
      </c>
      <c r="L34" s="134">
        <f t="shared" si="4"/>
        <v>3.698811096433289</v>
      </c>
      <c r="M34" s="134">
        <f t="shared" si="5"/>
        <v>5.019815059445178</v>
      </c>
    </row>
    <row r="35" spans="2:13" x14ac:dyDescent="0.15">
      <c r="B35" s="2" t="s">
        <v>13</v>
      </c>
      <c r="C35" s="2">
        <v>2</v>
      </c>
      <c r="D35" s="2" t="str">
        <f t="shared" si="1"/>
        <v>500 Amp Tier 2</v>
      </c>
      <c r="E35" s="2">
        <v>7</v>
      </c>
      <c r="F35" s="2">
        <v>8.5</v>
      </c>
      <c r="G35" s="2">
        <v>13</v>
      </c>
      <c r="H35" s="2">
        <v>17.5</v>
      </c>
      <c r="J35" s="134">
        <f t="shared" si="2"/>
        <v>1.8494055482166445</v>
      </c>
      <c r="K35" s="134">
        <f t="shared" si="3"/>
        <v>2.2457067371202113</v>
      </c>
      <c r="L35" s="134">
        <f t="shared" si="4"/>
        <v>3.4346103038309113</v>
      </c>
      <c r="M35" s="134">
        <f t="shared" si="5"/>
        <v>4.6235138705416112</v>
      </c>
    </row>
    <row r="36" spans="2:13" x14ac:dyDescent="0.15">
      <c r="B36" s="2" t="s">
        <v>13</v>
      </c>
      <c r="C36" s="2">
        <v>3</v>
      </c>
      <c r="D36" s="2" t="str">
        <f t="shared" si="1"/>
        <v>500 Amp Tier 3</v>
      </c>
      <c r="E36" s="2">
        <v>6</v>
      </c>
      <c r="F36" s="2">
        <v>8</v>
      </c>
      <c r="G36" s="2">
        <v>12</v>
      </c>
      <c r="H36" s="2">
        <v>16</v>
      </c>
      <c r="J36" s="134">
        <f t="shared" si="2"/>
        <v>1.5852047556142668</v>
      </c>
      <c r="K36" s="134">
        <f t="shared" si="3"/>
        <v>2.1136063408190222</v>
      </c>
      <c r="L36" s="134">
        <f t="shared" si="4"/>
        <v>3.1704095112285335</v>
      </c>
      <c r="M36" s="134">
        <f t="shared" si="5"/>
        <v>4.2272126816380444</v>
      </c>
    </row>
    <row r="37" spans="2:13" x14ac:dyDescent="0.15">
      <c r="B37" s="2" t="s">
        <v>13</v>
      </c>
      <c r="C37" s="2">
        <v>4</v>
      </c>
      <c r="D37" s="2" t="str">
        <f t="shared" si="1"/>
        <v>500 Amp Tier 4</v>
      </c>
      <c r="E37" s="2">
        <v>5.5</v>
      </c>
      <c r="F37" s="2">
        <v>7</v>
      </c>
      <c r="G37" s="2">
        <v>11</v>
      </c>
      <c r="H37" s="2">
        <v>14.5</v>
      </c>
      <c r="J37" s="134">
        <f t="shared" si="2"/>
        <v>1.4531043593130779</v>
      </c>
      <c r="K37" s="134">
        <f t="shared" si="3"/>
        <v>1.8494055482166445</v>
      </c>
      <c r="L37" s="134">
        <f t="shared" si="4"/>
        <v>2.9062087186261558</v>
      </c>
      <c r="M37" s="134">
        <f t="shared" si="5"/>
        <v>3.8309114927344781</v>
      </c>
    </row>
    <row r="39" spans="2:13" x14ac:dyDescent="0.15">
      <c r="B39" s="7" t="s">
        <v>71</v>
      </c>
    </row>
    <row r="40" spans="2:13" x14ac:dyDescent="0.15">
      <c r="B40" s="2" t="s">
        <v>70</v>
      </c>
      <c r="C40" s="2" t="str">
        <f>D36</f>
        <v>500 Amp Tier 3</v>
      </c>
    </row>
    <row r="41" spans="2:13" x14ac:dyDescent="0.15">
      <c r="B41" s="2" t="s">
        <v>66</v>
      </c>
      <c r="C41" s="30">
        <f>F11</f>
        <v>0.25</v>
      </c>
    </row>
    <row r="42" spans="2:13" x14ac:dyDescent="0.15">
      <c r="B42" s="75" t="s">
        <v>97</v>
      </c>
    </row>
    <row r="43" spans="2:13" x14ac:dyDescent="0.15">
      <c r="B43" s="31">
        <f>INDEX(E33:H37,MATCH(C40,D33:D37,0),MATCH(C41,E11:H11,0))</f>
        <v>8</v>
      </c>
    </row>
    <row r="48" spans="2:13" x14ac:dyDescent="0.15">
      <c r="B48" s="2" t="s">
        <v>125</v>
      </c>
    </row>
  </sheetData>
  <sheetProtection algorithmName="SHA-512" hashValue="C6WIBLQCPiCHGheIAmZPn8r6oXI+CUjhdoLjwrapH+V66nNQ8iYkaoYEkSf7043QjMxMSyce/sQKQFEVVzjAyw==" saltValue="RL7GIhED/pS/CP8uTwfEDw==" spinCount="100000" sheet="1" objects="1" scenarios="1"/>
  <dataConsolidate/>
  <mergeCells count="3">
    <mergeCell ref="B10:C10"/>
    <mergeCell ref="E10:H10"/>
    <mergeCell ref="J10:M10"/>
  </mergeCells>
  <phoneticPr fontId="2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 Estimate Fuel Emissions</vt:lpstr>
      <vt:lpstr>2. Clean Energy Cost Analysis</vt:lpstr>
      <vt:lpstr>3. Estimate Generator Fuel Cost</vt:lpstr>
      <vt:lpstr>Fuel Consumption Table</vt:lpstr>
      <vt:lpstr>References</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Clara George</cp:lastModifiedBy>
  <dcterms:created xsi:type="dcterms:W3CDTF">2023-07-20T01:10:41Z</dcterms:created>
  <dcterms:modified xsi:type="dcterms:W3CDTF">2023-11-15T22:01:27Z</dcterms:modified>
</cp:coreProperties>
</file>